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2760" yWindow="32760" windowWidth="9600" windowHeight="13290"/>
  </bookViews>
  <sheets>
    <sheet name="Krycí list" sheetId="1" r:id="rId1"/>
    <sheet name="Rekapitulace" sheetId="2" r:id="rId2"/>
    <sheet name="Položky" sheetId="6" r:id="rId3"/>
  </sheets>
  <definedNames>
    <definedName name="_BPK1">#REF!</definedName>
    <definedName name="_BPK2">#REF!</definedName>
    <definedName name="_BPK3">#REF!</definedName>
    <definedName name="cisloobjektu">'Krycí list'!$A$5</definedName>
    <definedName name="cislostavby">'Krycí list'!$A$7</definedName>
    <definedName name="Datum">'Krycí list'!$B$27</definedName>
    <definedName name="Dil">Rekapitulace!#REF!</definedName>
    <definedName name="Dodavka">Rekapitulace!$G$15</definedName>
    <definedName name="Dodavka0">#REF!</definedName>
    <definedName name="HSV">Rekapitulace!$E$15</definedName>
    <definedName name="HSV0">#REF!</definedName>
    <definedName name="HZS">Rekapitulace!$I$15</definedName>
    <definedName name="HZS0">#REF!</definedName>
    <definedName name="JKSO">'Krycí list'!$F$5</definedName>
    <definedName name="MJ">'Krycí list'!$G$5</definedName>
    <definedName name="Mont">Rekapitulace!$H$15</definedName>
    <definedName name="Montaz0">#REF!</definedName>
    <definedName name="NazevDilu">Rekapitulace!#REF!</definedName>
    <definedName name="nazevobjektu">'Krycí list'!$C$5</definedName>
    <definedName name="nazevstavby">'Krycí list'!$C$7</definedName>
    <definedName name="_xlnm.Print_Titles" localSheetId="2">Položky!$6:$7</definedName>
    <definedName name="_xlnm.Print_Titles" localSheetId="1">Rekapitulace!$1:$9</definedName>
    <definedName name="Objednatel">'Krycí list'!$C$9</definedName>
    <definedName name="_xlnm.Print_Area" localSheetId="0">'Krycí list'!$A$1:$G$45</definedName>
    <definedName name="_xlnm.Print_Area" localSheetId="2">Položky!$A$1:$G$234</definedName>
    <definedName name="_xlnm.Print_Area" localSheetId="1">Rekapitulace!$A$1:$I$16</definedName>
    <definedName name="PocetMJ">'Krycí list'!$G$8</definedName>
    <definedName name="Poznamka">'Krycí list'!$B$37</definedName>
    <definedName name="Projektant">'Krycí list'!$C$8</definedName>
    <definedName name="PSV">Rekapitulace!$F$15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list'!$G$10</definedName>
    <definedName name="Zaklad22">'Krycí list'!$F$32</definedName>
    <definedName name="Zaklad5">'Krycí list'!$F$30</definedName>
    <definedName name="Zhotovitel">'Krycí list'!$E$12</definedName>
  </definedNames>
  <calcPr calcId="125725" fullCalcOnLoad="1"/>
</workbook>
</file>

<file path=xl/calcChain.xml><?xml version="1.0" encoding="utf-8"?>
<calcChain xmlns="http://schemas.openxmlformats.org/spreadsheetml/2006/main">
  <c r="G20" i="6"/>
  <c r="G16"/>
  <c r="G19"/>
  <c r="G15"/>
  <c r="G11"/>
  <c r="G24"/>
  <c r="G26"/>
  <c r="G28"/>
  <c r="G30"/>
  <c r="G32"/>
  <c r="G34"/>
  <c r="G36"/>
  <c r="G38"/>
  <c r="G40"/>
  <c r="G42"/>
  <c r="G44"/>
  <c r="G46"/>
  <c r="G48"/>
  <c r="G50"/>
  <c r="G52"/>
  <c r="G124"/>
  <c r="G142"/>
  <c r="B10" i="2"/>
  <c r="G10"/>
  <c r="G144" i="6"/>
  <c r="H9" i="2"/>
  <c r="G148" i="6"/>
  <c r="G150"/>
  <c r="G218"/>
  <c r="A11" i="2"/>
  <c r="G56" i="6"/>
  <c r="F7" i="2"/>
  <c r="G58" i="6"/>
  <c r="G60"/>
  <c r="G138"/>
  <c r="G140"/>
  <c r="F9" i="2"/>
  <c r="G116" i="6"/>
  <c r="G126"/>
  <c r="G122"/>
  <c r="G120"/>
  <c r="G118"/>
  <c r="G114"/>
  <c r="G130"/>
  <c r="G128"/>
  <c r="G62"/>
  <c r="G112"/>
  <c r="G110"/>
  <c r="G22"/>
  <c r="G104"/>
  <c r="G157"/>
  <c r="G156"/>
  <c r="G159"/>
  <c r="G132"/>
  <c r="G108"/>
  <c r="G100"/>
  <c r="G98"/>
  <c r="G96"/>
  <c r="G94"/>
  <c r="G92"/>
  <c r="G90"/>
  <c r="G89"/>
  <c r="G88"/>
  <c r="G87"/>
  <c r="G86"/>
  <c r="G83"/>
  <c r="G82"/>
  <c r="G80"/>
  <c r="G78"/>
  <c r="G12"/>
  <c r="G10"/>
  <c r="G14"/>
  <c r="G18"/>
  <c r="G134"/>
  <c r="B8" i="2"/>
  <c r="B9"/>
  <c r="A12"/>
  <c r="B11"/>
  <c r="G164" i="6"/>
  <c r="G197"/>
  <c r="G205"/>
  <c r="B12" i="2"/>
  <c r="E15"/>
  <c r="C17" i="1"/>
  <c r="I15" i="2"/>
  <c r="C21" i="1"/>
  <c r="B7" i="2"/>
  <c r="C33" i="1"/>
  <c r="F33"/>
  <c r="C31"/>
  <c r="G9"/>
  <c r="D2"/>
  <c r="H7" i="2"/>
  <c r="H10"/>
  <c r="G211" i="6"/>
  <c r="H12" i="2"/>
  <c r="G221" i="6"/>
  <c r="G220"/>
  <c r="F11" i="2"/>
  <c r="F15" s="1"/>
  <c r="G217" i="6"/>
  <c r="G136"/>
  <c r="G9" i="2"/>
  <c r="H8"/>
  <c r="H15" s="1"/>
  <c r="C16" i="1" s="1"/>
  <c r="G102" i="6"/>
  <c r="G8" i="2"/>
  <c r="G219" i="6"/>
  <c r="G54"/>
  <c r="G216"/>
  <c r="G222"/>
  <c r="G7" i="2"/>
  <c r="G15"/>
  <c r="C15" i="1"/>
  <c r="G23" i="2" l="1"/>
  <c r="I23" s="1"/>
  <c r="G18" i="1" s="1"/>
  <c r="G24" i="2"/>
  <c r="I24" s="1"/>
  <c r="G20"/>
  <c r="I20" s="1"/>
  <c r="C18" i="1"/>
  <c r="G25" i="2"/>
  <c r="I25" s="1"/>
  <c r="G22"/>
  <c r="I22" s="1"/>
  <c r="G17" i="1" s="1"/>
  <c r="G27" i="2"/>
  <c r="I27" s="1"/>
  <c r="G22" i="1" s="1"/>
  <c r="G21" i="2"/>
  <c r="I21" s="1"/>
  <c r="G16" i="1" s="1"/>
  <c r="G26" i="2"/>
  <c r="I26" s="1"/>
  <c r="G21" i="1" s="1"/>
  <c r="C19"/>
  <c r="C22" s="1"/>
  <c r="G19" l="1"/>
  <c r="G20"/>
  <c r="H28" i="2"/>
  <c r="G23" i="1" s="1"/>
  <c r="C23" s="1"/>
  <c r="F30" s="1"/>
  <c r="G15"/>
  <c r="F34" l="1"/>
  <c r="F31"/>
</calcChain>
</file>

<file path=xl/sharedStrings.xml><?xml version="1.0" encoding="utf-8"?>
<sst xmlns="http://schemas.openxmlformats.org/spreadsheetml/2006/main" count="455" uniqueCount="342">
  <si>
    <t xml:space="preserve">Montáže </t>
  </si>
  <si>
    <t>bm</t>
  </si>
  <si>
    <t>Jan Leznar</t>
  </si>
  <si>
    <t>ks</t>
  </si>
  <si>
    <t>Rozpočet: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</si>
  <si>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</si>
  <si>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</si>
  <si>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</si>
  <si>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</si>
  <si>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</si>
  <si>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</si>
  <si>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</si>
  <si>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</si>
  <si>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</si>
  <si>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</si>
  <si>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</si>
  <si>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</si>
  <si>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</si>
  <si>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</si>
  <si>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</si>
  <si>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</si>
  <si>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</si>
  <si>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</si>
  <si>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</si>
  <si>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</si>
  <si>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</si>
  <si>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</si>
  <si>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</si>
  <si>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</si>
  <si>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</si>
  <si>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</si>
  <si>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</si>
  <si>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</si>
  <si>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</si>
  <si>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</si>
  <si>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</si>
  <si>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</si>
  <si>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</si>
  <si>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</si>
  <si>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</si>
  <si>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</si>
  <si>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</si>
  <si>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</si>
  <si>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</si>
  <si>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</si>
  <si>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</si>
  <si>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</si>
  <si>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HSV</t>
  </si>
  <si>
    <t>PSV</t>
  </si>
  <si>
    <t>Dodávka</t>
  </si>
  <si>
    <t>Montáž</t>
  </si>
  <si>
    <t>CELKEM  OBJEKT</t>
  </si>
  <si>
    <t>m2</t>
  </si>
  <si>
    <t>kg</t>
  </si>
  <si>
    <t>Dodávka :</t>
  </si>
  <si>
    <t>Izolace:</t>
  </si>
  <si>
    <t>MJ</t>
  </si>
  <si>
    <t>cena / MJ</t>
  </si>
  <si>
    <t>celkem (Kč)</t>
  </si>
  <si>
    <t>Název položky</t>
  </si>
  <si>
    <t>VEDLEJŠÍ ROZPOČTOVÉ  NÁKLADY</t>
  </si>
  <si>
    <t>Název VRN</t>
  </si>
  <si>
    <t>Kč</t>
  </si>
  <si>
    <t>%</t>
  </si>
  <si>
    <t>Základna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</si>
  <si>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</si>
  <si>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</si>
  <si>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</si>
  <si>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</si>
  <si>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</si>
  <si>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</si>
  <si>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</si>
  <si>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</si>
  <si>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CELKEM VRN</t>
  </si>
  <si>
    <t>Stavební díl</t>
  </si>
  <si>
    <t>Kontrolní součet</t>
  </si>
  <si>
    <t>Celkem</t>
  </si>
  <si>
    <t>REKAPITULACE  VZDUCHOTECHNIKY</t>
  </si>
  <si>
    <t>počet</t>
  </si>
  <si>
    <t>Poz.</t>
  </si>
  <si>
    <t>3.</t>
  </si>
  <si>
    <t>4.</t>
  </si>
  <si>
    <t>2.</t>
  </si>
  <si>
    <t>1.</t>
  </si>
  <si>
    <t>1.01</t>
  </si>
  <si>
    <t>1.02</t>
  </si>
  <si>
    <t>1.03</t>
  </si>
  <si>
    <t>1.04</t>
  </si>
  <si>
    <t>1</t>
  </si>
  <si>
    <t>Zkoušky a zaregulování</t>
  </si>
  <si>
    <t>Základní zkoušky</t>
  </si>
  <si>
    <t>hod</t>
  </si>
  <si>
    <t>Obsah zkoušek:</t>
  </si>
  <si>
    <t>Zajištění podmínek pro montážní zkoušky</t>
  </si>
  <si>
    <t>-elektrické připojení hnacích agregátů vzduchotechnického zařízení</t>
  </si>
  <si>
    <t>-spuštění a vypojení zařízení oprávněným pracovníkem předmětné profese ustanoveným -objednatelem, a to v rozsahu potřebném pro provedení zkoušek</t>
  </si>
  <si>
    <t>-funkční výstupy systému MaR (vyzkoušení se provádí s vypnutým systémem MaR)</t>
  </si>
  <si>
    <t>-elektrický příkon v rozsahu uvedeném v projektové dokumentaci</t>
  </si>
  <si>
    <t>Montážní zkoušky</t>
  </si>
  <si>
    <t>Kontrola kompletnosti zařízení podle PD včetně souvisejících profesí</t>
  </si>
  <si>
    <t>-blokování zařízení při kontrole opravách a údržbě</t>
  </si>
  <si>
    <t>-kontrola kompletnosti a úplnosti vnějších povrchových úprav zařízení a jeho části</t>
  </si>
  <si>
    <t>-kontrola montážně - údržbářských prostorů pro zařízení</t>
  </si>
  <si>
    <t xml:space="preserve">-kontrola provedení a úplnosti bezpečnostních a výstražných  označení </t>
  </si>
  <si>
    <t>-kontrola provedení a úplnosti tepelných izolací</t>
  </si>
  <si>
    <t>-kontrola provedení a úplnosti případných protipožárních izolací</t>
  </si>
  <si>
    <t>-kontrola provedení prostupů vzduchotechnického potrubí stavebními konstrukcí</t>
  </si>
  <si>
    <t>-kontrola přístupnosti regulačních prvků</t>
  </si>
  <si>
    <t>-kontrola štítkových údajů zařízení a jeho části podle projektové dokumentace</t>
  </si>
  <si>
    <t>-kontrola větraných prostorů před uvedením zařízení do chodu</t>
  </si>
  <si>
    <t>Ventilátory</t>
  </si>
  <si>
    <t xml:space="preserve">-kontrola odstranění transportních aretací </t>
  </si>
  <si>
    <t xml:space="preserve">-kontrola volného otáčení rotujících části </t>
  </si>
  <si>
    <t>-kontrola dotáhnutí všech spojů</t>
  </si>
  <si>
    <t>-kontrola pružných nástavců</t>
  </si>
  <si>
    <t>-kontrola ochranných krytů vnějších rotujících částí</t>
  </si>
  <si>
    <t>Zkoušky chodu</t>
  </si>
  <si>
    <t xml:space="preserve">Ověření schopnosti dlouhodobého provozu zařízení </t>
  </si>
  <si>
    <t>Zkouškám předchází uvedení zařízení do provozu, nebo je jejich součástí.</t>
  </si>
  <si>
    <t>Zkouška se provádí dle dohodnutých kritérií – minimálně 48 hodin nepřetržitého chodu.</t>
  </si>
  <si>
    <t>Zaregulování</t>
  </si>
  <si>
    <t>Ventilátory, jednotky</t>
  </si>
  <si>
    <t>Měření a zaregulování průtoků vzduchu – přiváděného, odváděného, cirkulačního</t>
  </si>
  <si>
    <t>Potrubní rovody, distribuční elementy</t>
  </si>
  <si>
    <t>Měření a zaregulování průtoků vzduchu ve všech potrubních úsecích</t>
  </si>
  <si>
    <t>Měření a zaregulování průtoků vzduchu na všech distribučních elementech ( vyústkách)</t>
  </si>
  <si>
    <t>Zaškolení obsluhy</t>
  </si>
  <si>
    <t>-zaškolení pro ovládání zařízení</t>
  </si>
  <si>
    <t>-zaškolení  pro  údržbu zařízení</t>
  </si>
  <si>
    <t>- předání písemných pokynů a předpisů pro provoz zařízení, které dodává výrobce</t>
  </si>
  <si>
    <t>- vyhotovení protokolu o zaškolení obsluhy</t>
  </si>
  <si>
    <t>Zkoušky a zaškolení obsluhy celkem:</t>
  </si>
  <si>
    <t>5.</t>
  </si>
  <si>
    <t>Protipožární ucpávky</t>
  </si>
  <si>
    <t xml:space="preserve">ks </t>
  </si>
  <si>
    <t>Požární ucpávky celkem</t>
  </si>
  <si>
    <t>8</t>
  </si>
  <si>
    <t>2</t>
  </si>
  <si>
    <t>4</t>
  </si>
  <si>
    <t>5</t>
  </si>
  <si>
    <t>6</t>
  </si>
  <si>
    <t>7</t>
  </si>
  <si>
    <t>Protipožární ucpávky:</t>
  </si>
  <si>
    <t>Zkoušky a zaškolení obsluhy:</t>
  </si>
  <si>
    <t>Montáž zař.č. 1 vč. zaregulování a zprovoznění:</t>
  </si>
  <si>
    <t>Protipožární ucpávky VZT potrubí procházející požárně dělící konstrukcí dle ČSN 730802 s odolností shodnou s odolností stěny, nejvýše však 90 min.
Potrubí přes požární stěny</t>
  </si>
  <si>
    <t>kpl</t>
  </si>
  <si>
    <t>Materiál pro zhotovení závěsů, spojovací, těsnící a doplňkový materiál pro celkovou montáž zař.č. 1</t>
  </si>
  <si>
    <t>Izolace tepelné 40mm upevněná na trny s povrchovou vodotěsné oplechování
Veškeré potrubí nad střešním pláštěm</t>
  </si>
  <si>
    <t>Materiál pro zhotovení závěsů, spojovací, těsnící a doplňkový materiál pro celkovou montáž zař.č. 3</t>
  </si>
  <si>
    <t xml:space="preserve">Montáž zař.č. 2 vč. prokabelování, zprovoznění </t>
  </si>
  <si>
    <r>
      <t xml:space="preserve">Radiální ventilátor tichý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200, 530m3/hod při 250Pa, 205W, 230V, 0,7A, 
rozměr: 430x365 výška 328, váha 22kg</t>
    </r>
  </si>
  <si>
    <r>
      <t xml:space="preserve">Radiální ventilátor tichý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200, 520m3/hod při 260Pa, 205W, 230V, 0,7A, 
rozměr: 430x365 výška 328, váha 22kg</t>
    </r>
  </si>
  <si>
    <r>
      <t xml:space="preserve">Radiální ventilátor tichý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200,435m3/hod při 310Pa, 205W, 230V, 0,7A, 
rozměr: 430x365 výška 328, váha 22kg</t>
    </r>
  </si>
  <si>
    <r>
      <t xml:space="preserve">Tlumič hluku kruhový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200/ 315 - 900
Útlum tlumiče:
Frekvence (Hz)  125 250 500 1k  2k  4k  8k
Útlum (dB)         4     9   16   23  28  19  10</t>
    </r>
  </si>
  <si>
    <r>
      <t xml:space="preserve">Tlumič hluku kruhový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200/ 315 - 600
Útlum tlumiče:
Frekvence (Hz)  125 250 500 1k  2k  4k  8k
Útlum (dB)         3     6   11   17  15  12  8</t>
    </r>
  </si>
  <si>
    <r>
      <t xml:space="preserve">Talířový ventil kovový odvodní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125, vč. mont. pouzdra</t>
    </r>
  </si>
  <si>
    <r>
      <t xml:space="preserve">Talířový ventil kovový odvodní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160, vč. mont. pouzdra</t>
    </r>
  </si>
  <si>
    <r>
      <t xml:space="preserve">Výfuková hlavice </t>
    </r>
    <r>
      <rPr>
        <sz val="10"/>
        <rFont val="Symbol"/>
        <family val="1"/>
        <charset val="2"/>
      </rPr>
      <t>f</t>
    </r>
    <r>
      <rPr>
        <sz val="10"/>
        <rFont val="Arial CE"/>
        <charset val="238"/>
      </rPr>
      <t xml:space="preserve"> 315</t>
    </r>
  </si>
  <si>
    <r>
      <t xml:space="preserve">Zvukoltumicí hadice velmi odolná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200, vícevrstvý AL, izolace 25mm</t>
    </r>
  </si>
  <si>
    <r>
      <t xml:space="preserve">Zvukoltumicí hadice velmi odolná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160, vícevrstvý AL, izolace 25mm</t>
    </r>
  </si>
  <si>
    <r>
      <t xml:space="preserve">Zvukoltumicí hadice velmi odolná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125, vícevrstvý AL, izolace 25mm</t>
    </r>
  </si>
  <si>
    <t>Izolace tepelné 40mm upevněná na trny s povrchovou úpravou AL folií 
Veškeré potrubí v půdním prostoru</t>
  </si>
  <si>
    <t>Omezení délky potrubí systému</t>
  </si>
  <si>
    <t>Maximální celková délka 300,0m</t>
  </si>
  <si>
    <t>Maximální nejdelší aktuální délka 120m</t>
  </si>
  <si>
    <t>Maximální nejdelší ekvivalentní délka 150,0m</t>
  </si>
  <si>
    <t>Maximální ekvivalentní délka (možné navýšení hlavního potrubí) 90,0m</t>
  </si>
  <si>
    <t>Maximální vzdálenost první rozbočky k vnitřním jednotkám 40,0m</t>
  </si>
  <si>
    <t>Maximální délka od vnitřní jednotky k nejbližší rozbočce 40,0m</t>
  </si>
  <si>
    <t>Maximální rozdíl délek mezi nejdelší a nejkratší vzdáleností k vnitřním jednotkám 40,0m</t>
  </si>
  <si>
    <t>Maximální výškový rozdíl, venkovní jednotka nad vnitřními jednotkami 50,0m</t>
  </si>
  <si>
    <t>Maximální výškový rozdíl mezi vnitřními jednotkami 
15,0m</t>
  </si>
  <si>
    <t>Infra ovladač</t>
  </si>
  <si>
    <t>Vnitřní nástěnná jednotka, 230V.  Jmenovitý výkon   Qch=2,2kW, rozměry: 238x795x290,  hmotnost: 11kg, 35/29dBA</t>
  </si>
  <si>
    <r>
      <t xml:space="preserve"> 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 xml:space="preserve"> 19,1</t>
    </r>
  </si>
  <si>
    <r>
      <t xml:space="preserve"> 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 xml:space="preserve"> 15,9</t>
    </r>
  </si>
  <si>
    <r>
      <t xml:space="preserve"> 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 xml:space="preserve"> 12,7</t>
    </r>
  </si>
  <si>
    <r>
      <t xml:space="preserve"> 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 xml:space="preserve"> 9,5</t>
    </r>
  </si>
  <si>
    <r>
      <t xml:space="preserve"> 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 xml:space="preserve"> 6,4</t>
    </r>
  </si>
  <si>
    <t>Doplnění hladiva R 410A</t>
  </si>
  <si>
    <t>Speciální odbočka měděného potrubí pro chladící výkon do 24kW</t>
  </si>
  <si>
    <t>Kabelové propojení mezi venkovní a vnitřními jednotkami komunikačním kabelem - dle výrobce jednotek</t>
  </si>
  <si>
    <t>Systém s proměnným průtokem chladiva skládající se z  1ks venkovní kondenzační jednotky a 11 ks vnitřních výparníkových jednotek.</t>
  </si>
  <si>
    <t>pracovní rozsah: chlazení -5 až +46°C, vytápění -20 až 15,5°C rozměry: 1450x940x320, hmotnost: 144kg, hluk: 55dBA</t>
  </si>
  <si>
    <t>Speciální odbočka měděného potrubí pro chladící výkon do 20kW</t>
  </si>
  <si>
    <t>Klimatizace 2.NP</t>
  </si>
  <si>
    <t>Materiál pro zhotovení závěsů, spojovací a doplňkový materiál pro celkovou montáž zař.č.2</t>
  </si>
  <si>
    <r>
      <t xml:space="preserve">SPIRO Potrubí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200, 40% tvarovek,  tř. těsnosti B dle ČSN EN 12273</t>
    </r>
  </si>
  <si>
    <r>
      <t xml:space="preserve">SPIRO Potrubí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315, 50% tvarovek,  tř. těsnosti B dle ČSN EN 12273</t>
    </r>
  </si>
  <si>
    <r>
      <t xml:space="preserve">SPIRO Potrubí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180, 40% tvarovek,  tř. těsnosti B dle ČSN EN 12273</t>
    </r>
  </si>
  <si>
    <r>
      <t xml:space="preserve">SPIRO Potrubí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160, 40% tvarovek,  tř. těsnosti B dle ČSN EN 12273</t>
    </r>
  </si>
  <si>
    <r>
      <t xml:space="preserve">SPIRO Potrubí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125, 40% tvarovek,  tř. těsnosti B dle ČSN EN 12273</t>
    </r>
  </si>
  <si>
    <r>
      <t xml:space="preserve">SPIRO Potrubí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100, 30% tvarovek,  tř. těsnosti B dle ČSN EN 12273</t>
    </r>
  </si>
  <si>
    <t>Zaregulování vzduchových výkonových parametrů dle projektovaných hodnot.
Dva pracovníci á 16hod</t>
  </si>
  <si>
    <t>Zaškolení obsluhy a údržby
Jeden pracovník  8hod</t>
  </si>
  <si>
    <t>V Brně,březen 2020</t>
  </si>
  <si>
    <t xml:space="preserve">         do obvodu 1050</t>
  </si>
  <si>
    <t xml:space="preserve"> Chladivové potrubí zařízení VRV vč. kabelů</t>
  </si>
  <si>
    <r>
      <t>Objekt:</t>
    </r>
    <r>
      <rPr>
        <i/>
        <sz val="10"/>
        <rFont val="Arial CE"/>
        <charset val="238"/>
      </rPr>
      <t xml:space="preserve"> D.1.01.4f Vzduchotechnika </t>
    </r>
  </si>
  <si>
    <t>Nemocnice Písek, a.s. - Sociální zázemí chirurg. oddělení - I.etapa</t>
  </si>
  <si>
    <t xml:space="preserve">D.1.01.4f Vzduchotechnika </t>
  </si>
  <si>
    <t xml:space="preserve">Zpracovatel projektu : LT PROJEKT a.s. </t>
  </si>
  <si>
    <t xml:space="preserve">Větrání </t>
  </si>
  <si>
    <t xml:space="preserve">Montáž zař.č. 3 vč. zprovoznění </t>
  </si>
  <si>
    <t>Konstrukce pro osazení na střechu, s ochranou proti porušení hydroizolace, s povrchovou úpravou do venkovního prostředí, nosnost 150kg</t>
  </si>
  <si>
    <t>1.05</t>
  </si>
  <si>
    <t>9</t>
  </si>
  <si>
    <t>1.06</t>
  </si>
  <si>
    <t>1.07</t>
  </si>
  <si>
    <t>10</t>
  </si>
  <si>
    <t>1.08</t>
  </si>
  <si>
    <t>11</t>
  </si>
  <si>
    <t>1.09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</si>
  <si>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</si>
  <si>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</si>
  <si>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</si>
  <si>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</si>
  <si>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</si>
  <si>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</si>
  <si>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</si>
  <si>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</si>
  <si>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</si>
  <si>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</si>
  <si>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2.01</t>
  </si>
  <si>
    <t>Venkovní kondenzační jednotka chlazení/  tepelné čerpadlo, Qch=22,4kW (ti27°C/ te35°C), Qt= 25kW ( ti20°C/ te7°C) 400V, příkon: nom. 6,22kW, doporučené jištění 25A, chladivo R410A</t>
  </si>
  <si>
    <r>
      <t xml:space="preserve">Měděné potrubí </t>
    </r>
    <r>
      <rPr>
        <b/>
        <sz val="10"/>
        <rFont val="Arial"/>
        <family val="2"/>
        <charset val="238"/>
      </rPr>
      <t>vč. pryžové izolace s uzavřenými buňkami s reakcí na oheň Bs1</t>
    </r>
  </si>
  <si>
    <t>2.02</t>
  </si>
  <si>
    <t>2.03</t>
  </si>
  <si>
    <t>2.04</t>
  </si>
  <si>
    <t>2.05</t>
  </si>
  <si>
    <t>2.06</t>
  </si>
  <si>
    <t>2.07</t>
  </si>
  <si>
    <t>2.08</t>
  </si>
  <si>
    <t>3.01</t>
  </si>
  <si>
    <t>3.02</t>
  </si>
  <si>
    <t>3.03</t>
  </si>
  <si>
    <t>4.01</t>
  </si>
  <si>
    <t>5.01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</si>
  <si>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</si>
  <si>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</si>
  <si>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</si>
  <si>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</si>
  <si>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</si>
  <si>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</si>
  <si>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</si>
  <si>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</si>
  <si>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</si>
  <si>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</si>
  <si>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</si>
  <si>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</si>
  <si>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</si>
  <si>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</si>
  <si>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</si>
  <si>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</si>
  <si>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</si>
  <si>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</si>
  <si>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</si>
  <si>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</si>
  <si>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</si>
  <si>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</si>
  <si>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</si>
  <si>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</si>
  <si>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</si>
  <si>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</si>
  <si>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</si>
  <si>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</si>
  <si>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</si>
  <si>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</si>
  <si>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</si>
  <si>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</si>
  <si>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Požární ucpávky pro potrubí:</t>
  </si>
  <si>
    <t>44</t>
  </si>
  <si>
    <t>45</t>
  </si>
  <si>
    <t>46</t>
  </si>
  <si>
    <t>47</t>
  </si>
  <si>
    <t>48</t>
  </si>
  <si>
    <r>
      <t xml:space="preserve">Požární klapka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200 min.požární odolnost EIS 30, spouštění teplotní a ruční</t>
    </r>
  </si>
  <si>
    <t>1.20</t>
  </si>
  <si>
    <t>1.21</t>
  </si>
  <si>
    <t>Úprava větrání 1, 3 a 4.NP</t>
  </si>
  <si>
    <r>
      <t xml:space="preserve">Potrubní diagonální  ventilátor 500/160,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>160, 300m3/h při 175Pa, 53W, 230V s doběhem 1 - 30min</t>
    </r>
  </si>
  <si>
    <t>Stavba: Nem. Písek, a.s. - Sociální zázemí chirurg. oddělení L - I.etapa</t>
  </si>
  <si>
    <t>Izolace protipožární požární odolnost EIS30 DP1 povrchová úprava
Veškeré označené potrubí na půdě</t>
  </si>
  <si>
    <r>
      <t xml:space="preserve">Požární klapka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160 min.požární odolnost EIS 30, spouštění teplotní a ruční</t>
    </r>
  </si>
  <si>
    <r>
      <t xml:space="preserve">Výfuková hlavice </t>
    </r>
    <r>
      <rPr>
        <sz val="10"/>
        <rFont val="Symbol"/>
        <family val="1"/>
        <charset val="2"/>
      </rPr>
      <t>f</t>
    </r>
    <r>
      <rPr>
        <sz val="10"/>
        <rFont val="Arial CE"/>
        <charset val="238"/>
      </rPr>
      <t xml:space="preserve"> 160</t>
    </r>
  </si>
  <si>
    <r>
      <t xml:space="preserve">Talířový ventil kovový odvodní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100, vč. mont. pouzdra</t>
    </r>
  </si>
  <si>
    <t>6.</t>
  </si>
  <si>
    <t>6.01</t>
  </si>
  <si>
    <t>6.02</t>
  </si>
  <si>
    <t>6.03</t>
  </si>
  <si>
    <t>Demontáže</t>
  </si>
  <si>
    <r>
      <t xml:space="preserve">Demontáž nástěnných ventilátorů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160 v 1, 3 a 4.NP</t>
    </r>
  </si>
  <si>
    <t>Demontáže celkem</t>
  </si>
  <si>
    <t xml:space="preserve">4. </t>
  </si>
  <si>
    <t>Základní zkoušky jsou součástí  dokončení a předání díla. Zkoušky se dokladují formou písemného protokolu obsahující veškeré projektované, zkoušené a naměřené údaje.
Dva pracovníci á 12hod</t>
  </si>
  <si>
    <t>3.04</t>
  </si>
  <si>
    <t>3.05</t>
  </si>
  <si>
    <t>3.06</t>
  </si>
  <si>
    <t>3.07</t>
  </si>
  <si>
    <t>3.08</t>
  </si>
  <si>
    <t>3.09</t>
  </si>
  <si>
    <t>3.10</t>
  </si>
  <si>
    <t>3.11</t>
  </si>
  <si>
    <t>3.12</t>
  </si>
  <si>
    <t>3.13</t>
  </si>
  <si>
    <t>3.14</t>
  </si>
  <si>
    <t>3.15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</si>
  <si>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</si>
  <si>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</si>
  <si>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</si>
  <si>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</si>
  <si>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</si>
  <si>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</si>
  <si>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</si>
  <si>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</si>
  <si>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</si>
  <si>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</si>
  <si>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</si>
  <si>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</si>
  <si>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</si>
  <si>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</si>
  <si>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3.16</t>
  </si>
  <si>
    <t>63</t>
  </si>
  <si>
    <r>
      <t xml:space="preserve">Žaluziová klapka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125, plastová, s okapničkou</t>
    </r>
  </si>
  <si>
    <r>
      <t xml:space="preserve">Výfuková hlavice </t>
    </r>
    <r>
      <rPr>
        <sz val="10"/>
        <rFont val="Symbol"/>
        <family val="1"/>
        <charset val="2"/>
      </rPr>
      <t>f</t>
    </r>
    <r>
      <rPr>
        <sz val="10"/>
        <rFont val="Arial CE"/>
        <charset val="238"/>
      </rPr>
      <t xml:space="preserve"> 125</t>
    </r>
  </si>
  <si>
    <t>3.17</t>
  </si>
  <si>
    <t>Izolace protipožární požární odolnost EIS30 DP1 povrchová úprava
Doizolování od podlahy půdy k požární klapce</t>
  </si>
  <si>
    <t>64</t>
  </si>
  <si>
    <t>1.22</t>
  </si>
  <si>
    <t>65</t>
  </si>
  <si>
    <r>
      <t xml:space="preserve">Axiální nástěnný ventilátor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125, 30m3/hod při 40Pa, 20W, 230V, 0,7A, 
vč. zpětné klapky</t>
    </r>
  </si>
  <si>
    <r>
      <t xml:space="preserve">Potrubní diagonální  ventilátor 350/125,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>160, 300m3/h při 175Pa, 26W, 230V s doběhem 1 - 30min</t>
    </r>
  </si>
  <si>
    <r>
      <t xml:space="preserve">Zpětná klapka do potrubí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200</t>
    </r>
  </si>
  <si>
    <t>66</t>
  </si>
  <si>
    <t>67</t>
  </si>
  <si>
    <t>68</t>
  </si>
  <si>
    <t>Soupis prací</t>
  </si>
  <si>
    <t>Soupis prací:</t>
  </si>
  <si>
    <t>SOUPIS PRACÍ</t>
  </si>
  <si>
    <t>Soupis prací :</t>
  </si>
  <si>
    <t>Konzola pro osazení na podlahu půdy na 30kg podložená ativibrační pryží</t>
  </si>
</sst>
</file>

<file path=xl/styles.xml><?xml version="1.0" encoding="utf-8"?>
<styleSheet xmlns="http://schemas.openxmlformats.org/spreadsheetml/2006/main">
  <numFmts count="4">
    <numFmt numFmtId="42" formatCode="_-* #,##0\ &quot;Kč&quot;_-;\-* #,##0\ &quot;Kč&quot;_-;_-* &quot;-&quot;\ &quot;Kč&quot;_-;_-@_-"/>
    <numFmt numFmtId="166" formatCode="dd/mm/yy"/>
    <numFmt numFmtId="167" formatCode="0.0"/>
    <numFmt numFmtId="168" formatCode="#,##0\ &quot;Kč&quot;"/>
  </numFmts>
  <fonts count="43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i/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i/>
      <sz val="10"/>
      <name val="Arial CE"/>
      <family val="2"/>
      <charset val="238"/>
    </font>
    <font>
      <sz val="10"/>
      <name val="Arial"/>
      <family val="2"/>
    </font>
    <font>
      <sz val="10"/>
      <name val="Symbol"/>
      <family val="1"/>
      <charset val="2"/>
    </font>
    <font>
      <sz val="8"/>
      <name val="Arial CE"/>
      <charset val="238"/>
    </font>
    <font>
      <sz val="9"/>
      <name val="Arial CE"/>
    </font>
    <font>
      <b/>
      <sz val="9"/>
      <name val="Arial CE"/>
      <charset val="238"/>
    </font>
    <font>
      <sz val="10"/>
      <name val="Arial CE"/>
      <charset val="238"/>
    </font>
    <font>
      <sz val="10"/>
      <color indexed="10"/>
      <name val="Arial CE"/>
      <family val="2"/>
      <charset val="238"/>
    </font>
    <font>
      <sz val="10"/>
      <color indexed="10"/>
      <name val="Arial CE"/>
      <charset val="238"/>
    </font>
    <font>
      <sz val="10"/>
      <color indexed="10"/>
      <name val="Arial"/>
      <family val="2"/>
    </font>
    <font>
      <b/>
      <sz val="9"/>
      <color indexed="10"/>
      <name val="Arial CE"/>
      <family val="2"/>
      <charset val="238"/>
    </font>
    <font>
      <sz val="10"/>
      <color indexed="10"/>
      <name val="Arial CE"/>
    </font>
    <font>
      <b/>
      <sz val="10"/>
      <name val="Arial CE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b/>
      <i/>
      <sz val="10"/>
      <name val="Arial CE"/>
      <family val="2"/>
      <charset val="238"/>
    </font>
    <font>
      <i/>
      <sz val="10"/>
      <name val="Arial CE"/>
      <charset val="238"/>
    </font>
    <font>
      <b/>
      <i/>
      <sz val="10"/>
      <name val="Arial CE"/>
    </font>
    <font>
      <b/>
      <i/>
      <sz val="10"/>
      <name val="Arial CE"/>
      <charset val="238"/>
    </font>
    <font>
      <sz val="10"/>
      <color indexed="10"/>
      <name val="Arial CE"/>
      <charset val="238"/>
    </font>
    <font>
      <sz val="10"/>
      <color indexed="10"/>
      <name val="Arial CE"/>
    </font>
    <font>
      <sz val="9"/>
      <color indexed="10"/>
      <name val="Arial CE"/>
    </font>
    <font>
      <sz val="10"/>
      <color indexed="10"/>
      <name val="Arial"/>
      <family val="2"/>
    </font>
    <font>
      <sz val="10"/>
      <color indexed="10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</fills>
  <borders count="6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5">
    <xf numFmtId="0" fontId="0" fillId="0" borderId="0"/>
    <xf numFmtId="42" fontId="15" fillId="0" borderId="0" applyFont="0" applyFill="0" applyBorder="0" applyAlignment="0" applyProtection="0"/>
    <xf numFmtId="0" fontId="1" fillId="0" borderId="0"/>
    <xf numFmtId="0" fontId="10" fillId="0" borderId="0"/>
    <xf numFmtId="0" fontId="9" fillId="0" borderId="1">
      <alignment horizontal="center" vertical="center" wrapText="1"/>
    </xf>
  </cellStyleXfs>
  <cellXfs count="433">
    <xf numFmtId="0" fontId="0" fillId="0" borderId="0" xfId="0"/>
    <xf numFmtId="0" fontId="2" fillId="0" borderId="0" xfId="0" applyFont="1" applyAlignment="1">
      <alignment horizontal="centerContinuous" vertical="top"/>
    </xf>
    <xf numFmtId="0" fontId="0" fillId="0" borderId="0" xfId="0" applyAlignment="1">
      <alignment horizontal="centerContinuous"/>
    </xf>
    <xf numFmtId="0" fontId="1" fillId="0" borderId="2" xfId="0" applyFont="1" applyBorder="1" applyAlignment="1">
      <alignment horizontal="left"/>
    </xf>
    <xf numFmtId="0" fontId="0" fillId="0" borderId="3" xfId="0" applyBorder="1" applyAlignment="1">
      <alignment horizontal="centerContinuous"/>
    </xf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centerContinuous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0" fillId="0" borderId="11" xfId="0" applyBorder="1"/>
    <xf numFmtId="49" fontId="4" fillId="2" borderId="9" xfId="0" applyNumberFormat="1" applyFont="1" applyFill="1" applyBorder="1"/>
    <xf numFmtId="49" fontId="0" fillId="2" borderId="10" xfId="0" applyNumberFormat="1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5" xfId="0" applyNumberFormat="1" applyBorder="1"/>
    <xf numFmtId="0" fontId="0" fillId="0" borderId="14" xfId="0" applyNumberFormat="1" applyBorder="1"/>
    <xf numFmtId="0" fontId="0" fillId="0" borderId="16" xfId="0" applyNumberFormat="1" applyBorder="1"/>
    <xf numFmtId="0" fontId="0" fillId="0" borderId="0" xfId="0" applyNumberFormat="1"/>
    <xf numFmtId="3" fontId="0" fillId="0" borderId="16" xfId="0" applyNumberFormat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3" fontId="0" fillId="0" borderId="0" xfId="0" applyNumberFormat="1"/>
    <xf numFmtId="0" fontId="2" fillId="0" borderId="22" xfId="0" applyFont="1" applyBorder="1" applyAlignment="1">
      <alignment horizontal="centerContinuous" vertical="center"/>
    </xf>
    <xf numFmtId="0" fontId="7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6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6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3" fontId="0" fillId="0" borderId="29" xfId="0" applyNumberFormat="1" applyBorder="1"/>
    <xf numFmtId="3" fontId="0" fillId="0" borderId="30" xfId="0" applyNumberFormat="1" applyBorder="1"/>
    <xf numFmtId="0" fontId="0" fillId="0" borderId="31" xfId="0" applyBorder="1"/>
    <xf numFmtId="3" fontId="0" fillId="0" borderId="18" xfId="0" applyNumberFormat="1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 applyAlignment="1">
      <alignment horizontal="right"/>
    </xf>
    <xf numFmtId="166" fontId="0" fillId="0" borderId="0" xfId="0" applyNumberFormat="1" applyBorder="1"/>
    <xf numFmtId="167" fontId="0" fillId="0" borderId="15" xfId="0" applyNumberFormat="1" applyBorder="1" applyAlignment="1">
      <alignment horizontal="right"/>
    </xf>
    <xf numFmtId="168" fontId="0" fillId="0" borderId="18" xfId="0" applyNumberFormat="1" applyBorder="1"/>
    <xf numFmtId="168" fontId="0" fillId="0" borderId="0" xfId="0" applyNumberFormat="1" applyBorder="1"/>
    <xf numFmtId="0" fontId="7" fillId="2" borderId="36" xfId="0" applyFont="1" applyFill="1" applyBorder="1"/>
    <xf numFmtId="0" fontId="7" fillId="2" borderId="37" xfId="0" applyFont="1" applyFill="1" applyBorder="1"/>
    <xf numFmtId="0" fontId="7" fillId="2" borderId="39" xfId="0" applyFont="1" applyFill="1" applyBorder="1"/>
    <xf numFmtId="168" fontId="7" fillId="2" borderId="37" xfId="0" applyNumberFormat="1" applyFont="1" applyFill="1" applyBorder="1"/>
    <xf numFmtId="0" fontId="7" fillId="2" borderId="40" xfId="0" applyFont="1" applyFill="1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6" fillId="3" borderId="25" xfId="0" applyNumberFormat="1" applyFont="1" applyFill="1" applyBorder="1"/>
    <xf numFmtId="0" fontId="6" fillId="3" borderId="26" xfId="0" applyFont="1" applyFill="1" applyBorder="1"/>
    <xf numFmtId="0" fontId="6" fillId="3" borderId="27" xfId="0" applyFont="1" applyFill="1" applyBorder="1"/>
    <xf numFmtId="0" fontId="6" fillId="3" borderId="41" xfId="0" applyFont="1" applyFill="1" applyBorder="1"/>
    <xf numFmtId="0" fontId="6" fillId="3" borderId="42" xfId="0" applyFont="1" applyFill="1" applyBorder="1"/>
    <xf numFmtId="0" fontId="6" fillId="3" borderId="43" xfId="0" applyFont="1" applyFill="1" applyBorder="1"/>
    <xf numFmtId="0" fontId="6" fillId="2" borderId="25" xfId="0" applyFont="1" applyFill="1" applyBorder="1"/>
    <xf numFmtId="0" fontId="6" fillId="2" borderId="26" xfId="0" applyFont="1" applyFill="1" applyBorder="1"/>
    <xf numFmtId="3" fontId="6" fillId="2" borderId="27" xfId="0" applyNumberFormat="1" applyFont="1" applyFill="1" applyBorder="1"/>
    <xf numFmtId="3" fontId="6" fillId="2" borderId="41" xfId="0" applyNumberFormat="1" applyFont="1" applyFill="1" applyBorder="1"/>
    <xf numFmtId="3" fontId="6" fillId="2" borderId="42" xfId="0" applyNumberFormat="1" applyFont="1" applyFill="1" applyBorder="1"/>
    <xf numFmtId="0" fontId="6" fillId="0" borderId="0" xfId="0" applyFont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3" fontId="8" fillId="0" borderId="10" xfId="0" applyNumberFormat="1" applyFont="1" applyBorder="1"/>
    <xf numFmtId="3" fontId="8" fillId="0" borderId="44" xfId="0" applyNumberFormat="1" applyFont="1" applyBorder="1"/>
    <xf numFmtId="3" fontId="8" fillId="0" borderId="45" xfId="0" applyNumberFormat="1" applyFont="1" applyBorder="1"/>
    <xf numFmtId="49" fontId="6" fillId="0" borderId="0" xfId="0" applyNumberFormat="1" applyFont="1" applyBorder="1" applyAlignment="1">
      <alignment horizontal="left" vertical="top"/>
    </xf>
    <xf numFmtId="0" fontId="16" fillId="0" borderId="0" xfId="0" applyFont="1" applyAlignment="1">
      <alignment vertical="top"/>
    </xf>
    <xf numFmtId="49" fontId="6" fillId="2" borderId="46" xfId="0" applyNumberFormat="1" applyFont="1" applyFill="1" applyBorder="1" applyAlignment="1">
      <alignment horizontal="left" vertical="top"/>
    </xf>
    <xf numFmtId="49" fontId="17" fillId="0" borderId="46" xfId="0" applyNumberFormat="1" applyFont="1" applyBorder="1" applyAlignment="1">
      <alignment horizontal="left" vertical="top" wrapText="1"/>
    </xf>
    <xf numFmtId="49" fontId="6" fillId="0" borderId="46" xfId="0" applyNumberFormat="1" applyFont="1" applyFill="1" applyBorder="1" applyAlignment="1">
      <alignment horizontal="left" vertical="top"/>
    </xf>
    <xf numFmtId="49" fontId="17" fillId="0" borderId="0" xfId="0" applyNumberFormat="1" applyFont="1" applyAlignment="1">
      <alignment horizontal="left" vertical="top" wrapText="1"/>
    </xf>
    <xf numFmtId="3" fontId="2" fillId="0" borderId="0" xfId="0" applyNumberFormat="1" applyFont="1" applyAlignment="1">
      <alignment horizontal="centerContinuous"/>
    </xf>
    <xf numFmtId="0" fontId="3" fillId="4" borderId="47" xfId="0" applyFont="1" applyFill="1" applyBorder="1"/>
    <xf numFmtId="0" fontId="3" fillId="4" borderId="30" xfId="0" applyFont="1" applyFill="1" applyBorder="1"/>
    <xf numFmtId="0" fontId="0" fillId="4" borderId="48" xfId="0" applyFill="1" applyBorder="1"/>
    <xf numFmtId="0" fontId="3" fillId="4" borderId="49" xfId="0" applyFont="1" applyFill="1" applyBorder="1" applyAlignment="1">
      <alignment horizontal="right"/>
    </xf>
    <xf numFmtId="0" fontId="3" fillId="4" borderId="30" xfId="0" applyFont="1" applyFill="1" applyBorder="1" applyAlignment="1">
      <alignment horizontal="right"/>
    </xf>
    <xf numFmtId="0" fontId="3" fillId="4" borderId="31" xfId="0" applyFont="1" applyFill="1" applyBorder="1" applyAlignment="1">
      <alignment horizontal="center"/>
    </xf>
    <xf numFmtId="4" fontId="21" fillId="4" borderId="30" xfId="0" applyNumberFormat="1" applyFont="1" applyFill="1" applyBorder="1" applyAlignment="1">
      <alignment horizontal="right"/>
    </xf>
    <xf numFmtId="4" fontId="21" fillId="4" borderId="48" xfId="0" applyNumberFormat="1" applyFont="1" applyFill="1" applyBorder="1" applyAlignment="1">
      <alignment horizontal="right"/>
    </xf>
    <xf numFmtId="0" fontId="8" fillId="0" borderId="34" xfId="0" applyFont="1" applyBorder="1"/>
    <xf numFmtId="0" fontId="8" fillId="0" borderId="6" xfId="0" applyFont="1" applyBorder="1"/>
    <xf numFmtId="0" fontId="8" fillId="0" borderId="8" xfId="0" applyFont="1" applyBorder="1"/>
    <xf numFmtId="3" fontId="8" fillId="0" borderId="33" xfId="0" applyNumberFormat="1" applyFont="1" applyBorder="1" applyAlignment="1">
      <alignment horizontal="right"/>
    </xf>
    <xf numFmtId="167" fontId="8" fillId="0" borderId="50" xfId="0" applyNumberFormat="1" applyFont="1" applyBorder="1" applyAlignment="1">
      <alignment horizontal="right"/>
    </xf>
    <xf numFmtId="3" fontId="8" fillId="0" borderId="7" xfId="0" applyNumberFormat="1" applyFont="1" applyBorder="1" applyAlignment="1">
      <alignment horizontal="right"/>
    </xf>
    <xf numFmtId="4" fontId="8" fillId="0" borderId="6" xfId="0" applyNumberFormat="1" applyFont="1" applyBorder="1" applyAlignment="1">
      <alignment horizontal="right"/>
    </xf>
    <xf numFmtId="3" fontId="8" fillId="0" borderId="8" xfId="0" applyNumberFormat="1" applyFont="1" applyBorder="1" applyAlignment="1">
      <alignment horizontal="right"/>
    </xf>
    <xf numFmtId="0" fontId="0" fillId="2" borderId="36" xfId="0" applyFill="1" applyBorder="1"/>
    <xf numFmtId="0" fontId="6" fillId="2" borderId="37" xfId="0" applyFont="1" applyFill="1" applyBorder="1"/>
    <xf numFmtId="0" fontId="0" fillId="2" borderId="37" xfId="0" applyFill="1" applyBorder="1"/>
    <xf numFmtId="4" fontId="0" fillId="2" borderId="51" xfId="0" applyNumberFormat="1" applyFill="1" applyBorder="1"/>
    <xf numFmtId="4" fontId="0" fillId="2" borderId="36" xfId="0" applyNumberFormat="1" applyFill="1" applyBorder="1"/>
    <xf numFmtId="4" fontId="0" fillId="2" borderId="37" xfId="0" applyNumberFormat="1" applyFill="1" applyBorder="1"/>
    <xf numFmtId="0" fontId="11" fillId="0" borderId="9" xfId="0" applyNumberFormat="1" applyFont="1" applyBorder="1"/>
    <xf numFmtId="0" fontId="11" fillId="0" borderId="0" xfId="0" applyNumberFormat="1" applyFont="1" applyBorder="1"/>
    <xf numFmtId="0" fontId="0" fillId="0" borderId="0" xfId="0" applyNumberFormat="1" applyBorder="1"/>
    <xf numFmtId="0" fontId="8" fillId="0" borderId="11" xfId="0" applyNumberFormat="1" applyFont="1" applyBorder="1"/>
    <xf numFmtId="3" fontId="6" fillId="0" borderId="0" xfId="0" applyNumberFormat="1" applyFont="1"/>
    <xf numFmtId="0" fontId="16" fillId="0" borderId="0" xfId="0" applyFont="1" applyBorder="1" applyAlignment="1">
      <alignment vertical="top"/>
    </xf>
    <xf numFmtId="0" fontId="13" fillId="0" borderId="0" xfId="3" applyFont="1" applyAlignment="1">
      <alignment horizontal="centerContinuous" vertical="top"/>
    </xf>
    <xf numFmtId="49" fontId="20" fillId="0" borderId="50" xfId="3" applyNumberFormat="1" applyFont="1" applyFill="1" applyBorder="1" applyAlignment="1">
      <alignment vertical="top"/>
    </xf>
    <xf numFmtId="0" fontId="20" fillId="0" borderId="32" xfId="3" applyFont="1" applyFill="1" applyBorder="1" applyAlignment="1">
      <alignment horizontal="center" vertical="top"/>
    </xf>
    <xf numFmtId="0" fontId="22" fillId="0" borderId="0" xfId="0" applyFont="1" applyFill="1" applyBorder="1" applyAlignment="1">
      <alignment vertical="top"/>
    </xf>
    <xf numFmtId="0" fontId="22" fillId="0" borderId="0" xfId="0" applyFont="1" applyFill="1" applyAlignment="1">
      <alignment vertical="top"/>
    </xf>
    <xf numFmtId="0" fontId="20" fillId="0" borderId="0" xfId="3" applyFont="1" applyAlignment="1">
      <alignment vertical="top"/>
    </xf>
    <xf numFmtId="0" fontId="20" fillId="0" borderId="0" xfId="0" applyFont="1" applyAlignment="1">
      <alignment vertical="top"/>
    </xf>
    <xf numFmtId="49" fontId="20" fillId="0" borderId="46" xfId="0" applyNumberFormat="1" applyFont="1" applyBorder="1" applyAlignment="1">
      <alignment vertical="top"/>
    </xf>
    <xf numFmtId="49" fontId="17" fillId="0" borderId="46" xfId="0" applyNumberFormat="1" applyFont="1" applyFill="1" applyBorder="1" applyAlignment="1">
      <alignment horizontal="left" vertical="top" wrapText="1"/>
    </xf>
    <xf numFmtId="0" fontId="10" fillId="0" borderId="0" xfId="3" applyFont="1" applyBorder="1" applyAlignment="1">
      <alignment vertical="top"/>
    </xf>
    <xf numFmtId="0" fontId="10" fillId="0" borderId="0" xfId="3" applyFont="1" applyAlignment="1">
      <alignment vertical="top"/>
    </xf>
    <xf numFmtId="49" fontId="22" fillId="0" borderId="0" xfId="0" applyNumberFormat="1" applyFont="1" applyAlignment="1">
      <alignment horizontal="left" vertical="top"/>
    </xf>
    <xf numFmtId="0" fontId="22" fillId="0" borderId="0" xfId="0" applyFont="1" applyAlignment="1">
      <alignment vertical="top"/>
    </xf>
    <xf numFmtId="0" fontId="22" fillId="0" borderId="0" xfId="0" applyFont="1" applyBorder="1" applyAlignment="1">
      <alignment vertical="top"/>
    </xf>
    <xf numFmtId="49" fontId="22" fillId="0" borderId="0" xfId="0" applyNumberFormat="1" applyFont="1" applyAlignment="1">
      <alignment horizontal="left" vertical="top" wrapText="1"/>
    </xf>
    <xf numFmtId="0" fontId="24" fillId="0" borderId="0" xfId="0" applyFont="1" applyBorder="1" applyAlignment="1">
      <alignment vertical="top"/>
    </xf>
    <xf numFmtId="0" fontId="24" fillId="0" borderId="0" xfId="0" applyFont="1" applyAlignment="1">
      <alignment vertical="top"/>
    </xf>
    <xf numFmtId="0" fontId="24" fillId="0" borderId="46" xfId="0" applyFont="1" applyBorder="1" applyAlignment="1">
      <alignment vertical="top"/>
    </xf>
    <xf numFmtId="0" fontId="20" fillId="0" borderId="52" xfId="3" applyFont="1" applyBorder="1" applyAlignment="1">
      <alignment vertical="top"/>
    </xf>
    <xf numFmtId="0" fontId="20" fillId="0" borderId="53" xfId="3" applyFont="1" applyBorder="1" applyAlignment="1">
      <alignment vertical="top"/>
    </xf>
    <xf numFmtId="49" fontId="25" fillId="0" borderId="46" xfId="0" applyNumberFormat="1" applyFont="1" applyBorder="1" applyAlignment="1">
      <alignment horizontal="left" vertical="top" wrapText="1"/>
    </xf>
    <xf numFmtId="49" fontId="24" fillId="0" borderId="46" xfId="0" applyNumberFormat="1" applyFont="1" applyBorder="1" applyAlignment="1">
      <alignment horizontal="left" vertical="top"/>
    </xf>
    <xf numFmtId="49" fontId="23" fillId="0" borderId="46" xfId="0" applyNumberFormat="1" applyFont="1" applyFill="1" applyBorder="1" applyAlignment="1">
      <alignment horizontal="left" vertical="top"/>
    </xf>
    <xf numFmtId="0" fontId="20" fillId="0" borderId="14" xfId="3" applyFont="1" applyFill="1" applyBorder="1" applyAlignment="1">
      <alignment horizontal="center" vertical="top"/>
    </xf>
    <xf numFmtId="49" fontId="20" fillId="0" borderId="14" xfId="3" applyNumberFormat="1" applyFont="1" applyFill="1" applyBorder="1" applyAlignment="1">
      <alignment vertical="top"/>
    </xf>
    <xf numFmtId="0" fontId="20" fillId="0" borderId="0" xfId="0" applyFont="1" applyBorder="1" applyAlignment="1">
      <alignment vertical="top"/>
    </xf>
    <xf numFmtId="49" fontId="6" fillId="2" borderId="0" xfId="0" applyNumberFormat="1" applyFont="1" applyFill="1" applyBorder="1" applyAlignment="1">
      <alignment horizontal="left" vertical="top"/>
    </xf>
    <xf numFmtId="49" fontId="22" fillId="0" borderId="0" xfId="0" applyNumberFormat="1" applyFont="1" applyBorder="1" applyAlignment="1">
      <alignment horizontal="left" vertical="top"/>
    </xf>
    <xf numFmtId="49" fontId="22" fillId="0" borderId="0" xfId="0" applyNumberFormat="1" applyFont="1" applyBorder="1" applyAlignment="1">
      <alignment horizontal="left" vertical="top" wrapText="1"/>
    </xf>
    <xf numFmtId="0" fontId="20" fillId="0" borderId="0" xfId="0" applyFont="1" applyFill="1" applyBorder="1" applyAlignment="1">
      <alignment vertical="top"/>
    </xf>
    <xf numFmtId="49" fontId="17" fillId="0" borderId="0" xfId="0" applyNumberFormat="1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 vertical="top" wrapText="1"/>
    </xf>
    <xf numFmtId="0" fontId="23" fillId="2" borderId="0" xfId="0" applyFont="1" applyFill="1" applyBorder="1"/>
    <xf numFmtId="49" fontId="23" fillId="2" borderId="21" xfId="0" applyNumberFormat="1" applyFont="1" applyFill="1" applyBorder="1" applyAlignment="1">
      <alignment horizontal="left"/>
    </xf>
    <xf numFmtId="49" fontId="10" fillId="0" borderId="46" xfId="0" applyNumberFormat="1" applyFont="1" applyBorder="1" applyAlignment="1">
      <alignment horizontal="left" vertical="top"/>
    </xf>
    <xf numFmtId="49" fontId="10" fillId="0" borderId="46" xfId="0" applyNumberFormat="1" applyFont="1" applyBorder="1" applyAlignment="1">
      <alignment horizontal="left" vertical="top" wrapText="1"/>
    </xf>
    <xf numFmtId="0" fontId="10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49" fontId="28" fillId="2" borderId="46" xfId="0" applyNumberFormat="1" applyFont="1" applyFill="1" applyBorder="1" applyAlignment="1">
      <alignment horizontal="left" vertical="top"/>
    </xf>
    <xf numFmtId="0" fontId="28" fillId="2" borderId="46" xfId="0" applyFont="1" applyFill="1" applyBorder="1" applyAlignment="1">
      <alignment vertical="top"/>
    </xf>
    <xf numFmtId="49" fontId="10" fillId="0" borderId="46" xfId="0" applyNumberFormat="1" applyFont="1" applyFill="1" applyBorder="1" applyAlignment="1">
      <alignment horizontal="left" vertical="top"/>
    </xf>
    <xf numFmtId="49" fontId="10" fillId="0" borderId="46" xfId="0" applyNumberFormat="1" applyFont="1" applyFill="1" applyBorder="1" applyAlignment="1">
      <alignment horizontal="left" vertical="top" wrapText="1"/>
    </xf>
    <xf numFmtId="49" fontId="28" fillId="2" borderId="46" xfId="0" applyNumberFormat="1" applyFont="1" applyFill="1" applyBorder="1" applyAlignment="1">
      <alignment horizontal="left" vertical="top" wrapText="1"/>
    </xf>
    <xf numFmtId="49" fontId="6" fillId="0" borderId="46" xfId="0" applyNumberFormat="1" applyFont="1" applyFill="1" applyBorder="1" applyAlignment="1">
      <alignment horizontal="left" vertical="top" wrapText="1"/>
    </xf>
    <xf numFmtId="0" fontId="10" fillId="2" borderId="46" xfId="0" applyFont="1" applyFill="1" applyBorder="1" applyAlignment="1">
      <alignment vertical="top"/>
    </xf>
    <xf numFmtId="0" fontId="8" fillId="0" borderId="14" xfId="0" applyFont="1" applyBorder="1"/>
    <xf numFmtId="0" fontId="8" fillId="0" borderId="14" xfId="0" applyFont="1" applyBorder="1" applyAlignment="1">
      <alignment horizontal="right"/>
    </xf>
    <xf numFmtId="0" fontId="20" fillId="0" borderId="50" xfId="3" applyFont="1" applyFill="1" applyBorder="1" applyAlignment="1">
      <alignment horizontal="center" vertical="top"/>
    </xf>
    <xf numFmtId="49" fontId="30" fillId="2" borderId="46" xfId="0" applyNumberFormat="1" applyFont="1" applyFill="1" applyBorder="1" applyAlignment="1">
      <alignment vertical="top"/>
    </xf>
    <xf numFmtId="49" fontId="29" fillId="0" borderId="46" xfId="0" applyNumberFormat="1" applyFont="1" applyBorder="1" applyAlignment="1">
      <alignment horizontal="left" vertical="top"/>
    </xf>
    <xf numFmtId="49" fontId="29" fillId="0" borderId="46" xfId="0" applyNumberFormat="1" applyFont="1" applyBorder="1" applyAlignment="1">
      <alignment horizontal="left" vertical="top" wrapText="1"/>
    </xf>
    <xf numFmtId="49" fontId="30" fillId="0" borderId="46" xfId="0" applyNumberFormat="1" applyFont="1" applyBorder="1" applyAlignment="1">
      <alignment horizontal="left" vertical="top" wrapText="1"/>
    </xf>
    <xf numFmtId="49" fontId="30" fillId="0" borderId="46" xfId="0" applyNumberFormat="1" applyFont="1" applyBorder="1" applyAlignment="1">
      <alignment vertical="top" wrapText="1"/>
    </xf>
    <xf numFmtId="49" fontId="29" fillId="0" borderId="46" xfId="0" applyNumberFormat="1" applyFont="1" applyBorder="1" applyAlignment="1">
      <alignment vertical="top" wrapText="1"/>
    </xf>
    <xf numFmtId="49" fontId="30" fillId="0" borderId="46" xfId="0" applyNumberFormat="1" applyFont="1" applyFill="1" applyBorder="1" applyAlignment="1">
      <alignment vertical="top"/>
    </xf>
    <xf numFmtId="49" fontId="21" fillId="2" borderId="46" xfId="0" applyNumberFormat="1" applyFont="1" applyFill="1" applyBorder="1" applyAlignment="1">
      <alignment vertical="top"/>
    </xf>
    <xf numFmtId="49" fontId="3" fillId="2" borderId="46" xfId="0" applyNumberFormat="1" applyFont="1" applyFill="1" applyBorder="1" applyAlignment="1">
      <alignment horizontal="left" vertical="top" wrapText="1"/>
    </xf>
    <xf numFmtId="49" fontId="11" fillId="0" borderId="0" xfId="0" applyNumberFormat="1" applyFont="1" applyBorder="1"/>
    <xf numFmtId="49" fontId="20" fillId="0" borderId="0" xfId="0" applyNumberFormat="1" applyFont="1" applyBorder="1" applyAlignment="1">
      <alignment vertical="top"/>
    </xf>
    <xf numFmtId="0" fontId="3" fillId="0" borderId="3" xfId="0" applyFont="1" applyBorder="1" applyAlignment="1">
      <alignment horizontal="left"/>
    </xf>
    <xf numFmtId="0" fontId="22" fillId="0" borderId="6" xfId="0" applyFont="1" applyBorder="1"/>
    <xf numFmtId="0" fontId="22" fillId="0" borderId="0" xfId="0" applyFont="1" applyBorder="1"/>
    <xf numFmtId="0" fontId="14" fillId="0" borderId="0" xfId="3" applyFont="1" applyAlignment="1">
      <alignment horizontal="centerContinuous" vertical="center"/>
    </xf>
    <xf numFmtId="1" fontId="14" fillId="0" borderId="0" xfId="3" applyNumberFormat="1" applyFont="1" applyAlignment="1">
      <alignment vertical="center"/>
    </xf>
    <xf numFmtId="0" fontId="14" fillId="0" borderId="0" xfId="3" applyFont="1" applyAlignment="1">
      <alignment horizontal="right" vertical="center"/>
    </xf>
    <xf numFmtId="3" fontId="22" fillId="0" borderId="0" xfId="0" applyNumberFormat="1" applyFont="1" applyBorder="1" applyAlignment="1">
      <alignment horizontal="right" vertical="center"/>
    </xf>
    <xf numFmtId="1" fontId="22" fillId="0" borderId="0" xfId="0" applyNumberFormat="1" applyFont="1" applyBorder="1" applyAlignment="1">
      <alignment vertical="center"/>
    </xf>
    <xf numFmtId="3" fontId="6" fillId="0" borderId="0" xfId="0" applyNumberFormat="1" applyFont="1" applyBorder="1" applyAlignment="1">
      <alignment vertical="center"/>
    </xf>
    <xf numFmtId="3" fontId="22" fillId="0" borderId="0" xfId="0" applyNumberFormat="1" applyFont="1" applyAlignment="1">
      <alignment vertical="center"/>
    </xf>
    <xf numFmtId="0" fontId="20" fillId="0" borderId="32" xfId="3" applyFont="1" applyFill="1" applyBorder="1" applyAlignment="1">
      <alignment horizontal="center" vertical="center"/>
    </xf>
    <xf numFmtId="1" fontId="20" fillId="0" borderId="32" xfId="3" applyNumberFormat="1" applyFont="1" applyFill="1" applyBorder="1" applyAlignment="1">
      <alignment vertical="center"/>
    </xf>
    <xf numFmtId="0" fontId="11" fillId="0" borderId="32" xfId="3" applyFont="1" applyFill="1" applyBorder="1" applyAlignment="1">
      <alignment horizontal="center" vertical="center"/>
    </xf>
    <xf numFmtId="0" fontId="11" fillId="0" borderId="50" xfId="3" applyFont="1" applyFill="1" applyBorder="1" applyAlignment="1">
      <alignment horizontal="center" vertical="center"/>
    </xf>
    <xf numFmtId="0" fontId="20" fillId="0" borderId="14" xfId="3" applyFont="1" applyFill="1" applyBorder="1" applyAlignment="1">
      <alignment horizontal="center" vertical="center"/>
    </xf>
    <xf numFmtId="1" fontId="20" fillId="0" borderId="14" xfId="3" applyNumberFormat="1" applyFont="1" applyFill="1" applyBorder="1" applyAlignment="1">
      <alignment vertical="center"/>
    </xf>
    <xf numFmtId="0" fontId="11" fillId="0" borderId="14" xfId="3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49" fontId="22" fillId="0" borderId="0" xfId="0" applyNumberFormat="1" applyFont="1" applyBorder="1" applyAlignment="1">
      <alignment horizontal="center" vertical="center"/>
    </xf>
    <xf numFmtId="3" fontId="8" fillId="0" borderId="0" xfId="0" applyNumberFormat="1" applyFont="1" applyBorder="1" applyAlignment="1">
      <alignment vertical="center"/>
    </xf>
    <xf numFmtId="1" fontId="22" fillId="0" borderId="0" xfId="0" applyNumberFormat="1" applyFont="1" applyFill="1" applyBorder="1" applyAlignment="1">
      <alignment vertical="center"/>
    </xf>
    <xf numFmtId="49" fontId="17" fillId="0" borderId="0" xfId="0" applyNumberFormat="1" applyFont="1" applyBorder="1" applyAlignment="1">
      <alignment horizontal="left" vertical="center" wrapText="1"/>
    </xf>
    <xf numFmtId="3" fontId="22" fillId="0" borderId="0" xfId="0" applyNumberFormat="1" applyFont="1" applyBorder="1" applyAlignment="1">
      <alignment vertical="center"/>
    </xf>
    <xf numFmtId="3" fontId="22" fillId="0" borderId="0" xfId="0" applyNumberFormat="1" applyFont="1" applyAlignment="1">
      <alignment horizontal="right" vertical="center"/>
    </xf>
    <xf numFmtId="1" fontId="22" fillId="0" borderId="0" xfId="0" applyNumberFormat="1" applyFont="1" applyAlignment="1">
      <alignment vertical="center"/>
    </xf>
    <xf numFmtId="3" fontId="8" fillId="0" borderId="0" xfId="0" applyNumberFormat="1" applyFont="1" applyAlignment="1">
      <alignment vertical="center"/>
    </xf>
    <xf numFmtId="1" fontId="22" fillId="0" borderId="0" xfId="0" applyNumberFormat="1" applyFont="1" applyAlignment="1">
      <alignment horizontal="right" vertical="center"/>
    </xf>
    <xf numFmtId="3" fontId="6" fillId="2" borderId="43" xfId="0" applyNumberFormat="1" applyFont="1" applyFill="1" applyBorder="1"/>
    <xf numFmtId="0" fontId="36" fillId="0" borderId="54" xfId="3" applyFont="1" applyBorder="1" applyAlignment="1">
      <alignment horizontal="left" vertical="center"/>
    </xf>
    <xf numFmtId="0" fontId="37" fillId="0" borderId="54" xfId="0" applyNumberFormat="1" applyFont="1" applyBorder="1"/>
    <xf numFmtId="49" fontId="38" fillId="0" borderId="46" xfId="0" applyNumberFormat="1" applyFont="1" applyBorder="1" applyAlignment="1">
      <alignment vertical="top"/>
    </xf>
    <xf numFmtId="0" fontId="36" fillId="0" borderId="0" xfId="0" applyFont="1" applyBorder="1" applyAlignment="1">
      <alignment vertical="top"/>
    </xf>
    <xf numFmtId="0" fontId="36" fillId="0" borderId="0" xfId="0" applyFont="1" applyAlignment="1">
      <alignment vertical="top"/>
    </xf>
    <xf numFmtId="49" fontId="41" fillId="0" borderId="46" xfId="0" applyNumberFormat="1" applyFont="1" applyBorder="1" applyAlignment="1">
      <alignment horizontal="left" vertical="top"/>
    </xf>
    <xf numFmtId="49" fontId="41" fillId="0" borderId="46" xfId="0" applyNumberFormat="1" applyFont="1" applyBorder="1" applyAlignment="1">
      <alignment vertical="top" wrapText="1"/>
    </xf>
    <xf numFmtId="49" fontId="41" fillId="0" borderId="46" xfId="0" applyNumberFormat="1" applyFont="1" applyBorder="1" applyAlignment="1">
      <alignment horizontal="left" vertical="top" wrapText="1"/>
    </xf>
    <xf numFmtId="0" fontId="37" fillId="0" borderId="0" xfId="0" applyFont="1" applyBorder="1" applyAlignment="1">
      <alignment vertical="top"/>
    </xf>
    <xf numFmtId="0" fontId="37" fillId="0" borderId="0" xfId="0" applyFont="1" applyAlignment="1">
      <alignment vertical="top"/>
    </xf>
    <xf numFmtId="49" fontId="36" fillId="0" borderId="46" xfId="0" applyNumberFormat="1" applyFont="1" applyBorder="1" applyAlignment="1">
      <alignment horizontal="left" vertical="top"/>
    </xf>
    <xf numFmtId="49" fontId="39" fillId="0" borderId="46" xfId="0" applyNumberFormat="1" applyFont="1" applyBorder="1" applyAlignment="1">
      <alignment horizontal="left" vertical="top" wrapText="1"/>
    </xf>
    <xf numFmtId="0" fontId="0" fillId="0" borderId="0" xfId="0" applyFont="1" applyBorder="1" applyAlignment="1">
      <alignment vertical="top"/>
    </xf>
    <xf numFmtId="0" fontId="0" fillId="0" borderId="0" xfId="0" applyFont="1" applyAlignment="1">
      <alignment vertical="top"/>
    </xf>
    <xf numFmtId="49" fontId="0" fillId="0" borderId="46" xfId="0" applyNumberFormat="1" applyFont="1" applyFill="1" applyBorder="1" applyAlignment="1">
      <alignment horizontal="left" vertical="top" wrapText="1"/>
    </xf>
    <xf numFmtId="3" fontId="29" fillId="5" borderId="46" xfId="2" applyNumberFormat="1" applyFont="1" applyFill="1" applyBorder="1" applyAlignment="1">
      <alignment vertical="top"/>
    </xf>
    <xf numFmtId="49" fontId="10" fillId="0" borderId="46" xfId="0" applyNumberFormat="1" applyFont="1" applyBorder="1" applyAlignment="1">
      <alignment horizontal="center" vertical="top"/>
    </xf>
    <xf numFmtId="3" fontId="10" fillId="0" borderId="46" xfId="0" applyNumberFormat="1" applyFont="1" applyBorder="1" applyAlignment="1">
      <alignment vertical="top"/>
    </xf>
    <xf numFmtId="49" fontId="0" fillId="0" borderId="46" xfId="0" applyNumberFormat="1" applyFont="1" applyBorder="1" applyAlignment="1">
      <alignment horizontal="left" vertical="top"/>
    </xf>
    <xf numFmtId="49" fontId="36" fillId="0" borderId="46" xfId="0" applyNumberFormat="1" applyFont="1" applyBorder="1" applyAlignment="1">
      <alignment horizontal="center" vertical="top"/>
    </xf>
    <xf numFmtId="3" fontId="40" fillId="0" borderId="46" xfId="0" applyNumberFormat="1" applyFont="1" applyBorder="1" applyAlignment="1">
      <alignment vertical="top"/>
    </xf>
    <xf numFmtId="49" fontId="0" fillId="0" borderId="0" xfId="0" applyNumberFormat="1" applyFont="1" applyBorder="1" applyAlignment="1">
      <alignment horizontal="left" vertical="top" wrapText="1"/>
    </xf>
    <xf numFmtId="0" fontId="30" fillId="2" borderId="46" xfId="0" applyFont="1" applyFill="1" applyBorder="1" applyAlignment="1">
      <alignment horizontal="left" vertical="top"/>
    </xf>
    <xf numFmtId="0" fontId="3" fillId="2" borderId="46" xfId="0" applyFont="1" applyFill="1" applyBorder="1" applyAlignment="1">
      <alignment vertical="top"/>
    </xf>
    <xf numFmtId="3" fontId="29" fillId="2" borderId="46" xfId="0" applyNumberFormat="1" applyFont="1" applyFill="1" applyBorder="1" applyAlignment="1">
      <alignment horizontal="center" vertical="top"/>
    </xf>
    <xf numFmtId="1" fontId="29" fillId="2" borderId="46" xfId="0" applyNumberFormat="1" applyFont="1" applyFill="1" applyBorder="1" applyAlignment="1">
      <alignment horizontal="right" vertical="top"/>
    </xf>
    <xf numFmtId="3" fontId="29" fillId="2" borderId="46" xfId="0" applyNumberFormat="1" applyFont="1" applyFill="1" applyBorder="1" applyAlignment="1">
      <alignment vertical="top"/>
    </xf>
    <xf numFmtId="3" fontId="29" fillId="0" borderId="46" xfId="0" applyNumberFormat="1" applyFont="1" applyBorder="1" applyAlignment="1">
      <alignment horizontal="center" vertical="top"/>
    </xf>
    <xf numFmtId="1" fontId="29" fillId="0" borderId="46" xfId="0" applyNumberFormat="1" applyFont="1" applyBorder="1" applyAlignment="1">
      <alignment horizontal="right" vertical="top"/>
    </xf>
    <xf numFmtId="3" fontId="29" fillId="0" borderId="46" xfId="0" applyNumberFormat="1" applyFont="1" applyBorder="1" applyAlignment="1">
      <alignment vertical="top"/>
    </xf>
    <xf numFmtId="1" fontId="1" fillId="0" borderId="46" xfId="0" applyNumberFormat="1" applyFont="1" applyFill="1" applyBorder="1" applyAlignment="1">
      <alignment horizontal="right" vertical="top"/>
    </xf>
    <xf numFmtId="3" fontId="8" fillId="0" borderId="46" xfId="0" applyNumberFormat="1" applyFont="1" applyFill="1" applyBorder="1" applyAlignment="1">
      <alignment vertical="top"/>
    </xf>
    <xf numFmtId="49" fontId="30" fillId="0" borderId="46" xfId="0" applyNumberFormat="1" applyFont="1" applyBorder="1" applyAlignment="1">
      <alignment horizontal="left" vertical="top"/>
    </xf>
    <xf numFmtId="49" fontId="1" fillId="0" borderId="46" xfId="0" applyNumberFormat="1" applyFont="1" applyFill="1" applyBorder="1" applyAlignment="1">
      <alignment horizontal="center" vertical="top"/>
    </xf>
    <xf numFmtId="1" fontId="1" fillId="0" borderId="46" xfId="0" applyNumberFormat="1" applyFont="1" applyFill="1" applyBorder="1" applyAlignment="1">
      <alignment vertical="top"/>
    </xf>
    <xf numFmtId="3" fontId="6" fillId="0" borderId="46" xfId="0" applyNumberFormat="1" applyFont="1" applyFill="1" applyBorder="1" applyAlignment="1">
      <alignment vertical="top"/>
    </xf>
    <xf numFmtId="0" fontId="6" fillId="2" borderId="46" xfId="0" applyFont="1" applyFill="1" applyBorder="1" applyAlignment="1">
      <alignment vertical="top" wrapText="1"/>
    </xf>
    <xf numFmtId="49" fontId="11" fillId="0" borderId="9" xfId="0" applyNumberFormat="1" applyFont="1" applyBorder="1"/>
    <xf numFmtId="49" fontId="0" fillId="0" borderId="46" xfId="0" applyNumberFormat="1" applyFont="1" applyFill="1" applyBorder="1" applyAlignment="1">
      <alignment horizontal="center" vertical="top"/>
    </xf>
    <xf numFmtId="1" fontId="0" fillId="0" borderId="46" xfId="0" applyNumberFormat="1" applyFont="1" applyFill="1" applyBorder="1" applyAlignment="1">
      <alignment horizontal="right" vertical="top"/>
    </xf>
    <xf numFmtId="3" fontId="0" fillId="0" borderId="46" xfId="0" applyNumberFormat="1" applyFont="1" applyFill="1" applyBorder="1" applyAlignment="1">
      <alignment vertical="top"/>
    </xf>
    <xf numFmtId="1" fontId="10" fillId="0" borderId="46" xfId="0" applyNumberFormat="1" applyFont="1" applyBorder="1" applyAlignment="1">
      <alignment vertical="top"/>
    </xf>
    <xf numFmtId="0" fontId="28" fillId="2" borderId="46" xfId="0" applyFont="1" applyFill="1" applyBorder="1" applyAlignment="1">
      <alignment vertical="top" wrapText="1"/>
    </xf>
    <xf numFmtId="0" fontId="32" fillId="2" borderId="0" xfId="0" applyFont="1" applyFill="1" applyBorder="1"/>
    <xf numFmtId="0" fontId="34" fillId="0" borderId="55" xfId="3" applyFont="1" applyBorder="1"/>
    <xf numFmtId="0" fontId="10" fillId="0" borderId="55" xfId="3" applyFont="1" applyBorder="1"/>
    <xf numFmtId="0" fontId="10" fillId="0" borderId="55" xfId="3" applyFont="1" applyBorder="1" applyAlignment="1">
      <alignment horizontal="right"/>
    </xf>
    <xf numFmtId="0" fontId="35" fillId="2" borderId="0" xfId="0" applyFont="1" applyFill="1" applyBorder="1"/>
    <xf numFmtId="0" fontId="0" fillId="2" borderId="0" xfId="0" applyFont="1" applyFill="1" applyBorder="1"/>
    <xf numFmtId="49" fontId="0" fillId="0" borderId="46" xfId="0" applyNumberFormat="1" applyBorder="1" applyAlignment="1">
      <alignment horizontal="left" vertical="top" wrapText="1"/>
    </xf>
    <xf numFmtId="49" fontId="0" fillId="0" borderId="46" xfId="0" applyNumberFormat="1" applyBorder="1" applyAlignment="1">
      <alignment horizontal="left" vertical="top"/>
    </xf>
    <xf numFmtId="49" fontId="0" fillId="0" borderId="46" xfId="0" applyNumberFormat="1" applyFill="1" applyBorder="1" applyAlignment="1">
      <alignment horizontal="left" vertical="top" wrapText="1"/>
    </xf>
    <xf numFmtId="49" fontId="20" fillId="5" borderId="46" xfId="0" applyNumberFormat="1" applyFont="1" applyFill="1" applyBorder="1" applyAlignment="1">
      <alignment vertical="top"/>
    </xf>
    <xf numFmtId="49" fontId="28" fillId="5" borderId="46" xfId="0" applyNumberFormat="1" applyFont="1" applyFill="1" applyBorder="1" applyAlignment="1">
      <alignment horizontal="left" vertical="top"/>
    </xf>
    <xf numFmtId="0" fontId="10" fillId="5" borderId="46" xfId="0" applyFont="1" applyFill="1" applyBorder="1" applyAlignment="1">
      <alignment vertical="top"/>
    </xf>
    <xf numFmtId="0" fontId="10" fillId="5" borderId="0" xfId="0" applyFont="1" applyFill="1" applyBorder="1" applyAlignment="1">
      <alignment vertical="top"/>
    </xf>
    <xf numFmtId="0" fontId="10" fillId="5" borderId="0" xfId="0" applyFont="1" applyFill="1" applyAlignment="1">
      <alignment vertical="top"/>
    </xf>
    <xf numFmtId="49" fontId="10" fillId="2" borderId="46" xfId="0" applyNumberFormat="1" applyFont="1" applyFill="1" applyBorder="1" applyAlignment="1">
      <alignment horizontal="center" vertical="top"/>
    </xf>
    <xf numFmtId="1" fontId="10" fillId="2" borderId="46" xfId="0" applyNumberFormat="1" applyFont="1" applyFill="1" applyBorder="1" applyAlignment="1">
      <alignment horizontal="right" vertical="top"/>
    </xf>
    <xf numFmtId="3" fontId="10" fillId="2" borderId="46" xfId="0" applyNumberFormat="1" applyFont="1" applyFill="1" applyBorder="1" applyAlignment="1">
      <alignment vertical="top"/>
    </xf>
    <xf numFmtId="49" fontId="24" fillId="0" borderId="46" xfId="0" applyNumberFormat="1" applyFont="1" applyFill="1" applyBorder="1" applyAlignment="1">
      <alignment horizontal="center" vertical="top"/>
    </xf>
    <xf numFmtId="1" fontId="24" fillId="0" borderId="46" xfId="0" applyNumberFormat="1" applyFont="1" applyFill="1" applyBorder="1" applyAlignment="1">
      <alignment horizontal="right" vertical="top"/>
    </xf>
    <xf numFmtId="3" fontId="23" fillId="0" borderId="46" xfId="0" applyNumberFormat="1" applyFont="1" applyFill="1" applyBorder="1" applyAlignment="1">
      <alignment vertical="top"/>
    </xf>
    <xf numFmtId="1" fontId="36" fillId="0" borderId="46" xfId="0" applyNumberFormat="1" applyFont="1" applyBorder="1" applyAlignment="1">
      <alignment vertical="top"/>
    </xf>
    <xf numFmtId="49" fontId="0" fillId="0" borderId="46" xfId="0" applyNumberFormat="1" applyFont="1" applyBorder="1" applyAlignment="1">
      <alignment horizontal="center" vertical="top"/>
    </xf>
    <xf numFmtId="3" fontId="8" fillId="0" borderId="46" xfId="0" applyNumberFormat="1" applyFont="1" applyBorder="1" applyAlignment="1">
      <alignment vertical="top"/>
    </xf>
    <xf numFmtId="0" fontId="17" fillId="0" borderId="46" xfId="0" applyFont="1" applyFill="1" applyBorder="1" applyAlignment="1">
      <alignment vertical="top" wrapText="1"/>
    </xf>
    <xf numFmtId="1" fontId="17" fillId="0" borderId="46" xfId="0" applyNumberFormat="1" applyFont="1" applyFill="1" applyBorder="1" applyAlignment="1">
      <alignment horizontal="right" vertical="top"/>
    </xf>
    <xf numFmtId="49" fontId="0" fillId="0" borderId="46" xfId="0" applyNumberFormat="1" applyFont="1" applyFill="1" applyBorder="1" applyAlignment="1">
      <alignment vertical="top" wrapText="1"/>
    </xf>
    <xf numFmtId="49" fontId="10" fillId="0" borderId="46" xfId="0" applyNumberFormat="1" applyFont="1" applyFill="1" applyBorder="1" applyAlignment="1">
      <alignment horizontal="center" vertical="top"/>
    </xf>
    <xf numFmtId="1" fontId="10" fillId="0" borderId="46" xfId="0" applyNumberFormat="1" applyFont="1" applyFill="1" applyBorder="1" applyAlignment="1">
      <alignment horizontal="right" vertical="top"/>
    </xf>
    <xf numFmtId="3" fontId="10" fillId="0" borderId="46" xfId="0" applyNumberFormat="1" applyFont="1" applyFill="1" applyBorder="1" applyAlignment="1">
      <alignment vertical="top"/>
    </xf>
    <xf numFmtId="1" fontId="10" fillId="2" borderId="46" xfId="0" applyNumberFormat="1" applyFont="1" applyFill="1" applyBorder="1" applyAlignment="1">
      <alignment vertical="top"/>
    </xf>
    <xf numFmtId="3" fontId="28" fillId="2" borderId="46" xfId="0" applyNumberFormat="1" applyFont="1" applyFill="1" applyBorder="1" applyAlignment="1">
      <alignment vertical="top"/>
    </xf>
    <xf numFmtId="1" fontId="17" fillId="0" borderId="46" xfId="0" applyNumberFormat="1" applyFont="1" applyBorder="1" applyAlignment="1">
      <alignment vertical="top"/>
    </xf>
    <xf numFmtId="49" fontId="1" fillId="0" borderId="46" xfId="0" applyNumberFormat="1" applyFont="1" applyBorder="1" applyAlignment="1">
      <alignment horizontal="center" vertical="top"/>
    </xf>
    <xf numFmtId="3" fontId="17" fillId="0" borderId="46" xfId="0" applyNumberFormat="1" applyFont="1" applyBorder="1" applyAlignment="1">
      <alignment horizontal="right" vertical="top"/>
    </xf>
    <xf numFmtId="49" fontId="24" fillId="0" borderId="46" xfId="0" applyNumberFormat="1" applyFont="1" applyBorder="1" applyAlignment="1">
      <alignment horizontal="center" vertical="top"/>
    </xf>
    <xf numFmtId="1" fontId="25" fillId="0" borderId="46" xfId="0" applyNumberFormat="1" applyFont="1" applyBorder="1" applyAlignment="1">
      <alignment vertical="top"/>
    </xf>
    <xf numFmtId="3" fontId="23" fillId="0" borderId="46" xfId="0" applyNumberFormat="1" applyFont="1" applyBorder="1" applyAlignment="1">
      <alignment vertical="top"/>
    </xf>
    <xf numFmtId="3" fontId="28" fillId="2" borderId="46" xfId="1" applyNumberFormat="1" applyFont="1" applyFill="1" applyBorder="1" applyAlignment="1">
      <alignment vertical="top"/>
    </xf>
    <xf numFmtId="49" fontId="10" fillId="5" borderId="46" xfId="0" applyNumberFormat="1" applyFont="1" applyFill="1" applyBorder="1" applyAlignment="1">
      <alignment horizontal="center" vertical="top"/>
    </xf>
    <xf numFmtId="1" fontId="10" fillId="5" borderId="46" xfId="0" applyNumberFormat="1" applyFont="1" applyFill="1" applyBorder="1" applyAlignment="1">
      <alignment vertical="top"/>
    </xf>
    <xf numFmtId="3" fontId="10" fillId="5" borderId="46" xfId="0" applyNumberFormat="1" applyFont="1" applyFill="1" applyBorder="1" applyAlignment="1">
      <alignment vertical="top"/>
    </xf>
    <xf numFmtId="3" fontId="28" fillId="5" borderId="46" xfId="1" applyNumberFormat="1" applyFont="1" applyFill="1" applyBorder="1" applyAlignment="1">
      <alignment vertical="top"/>
    </xf>
    <xf numFmtId="1" fontId="25" fillId="0" borderId="46" xfId="0" applyNumberFormat="1" applyFont="1" applyFill="1" applyBorder="1" applyAlignment="1">
      <alignment horizontal="right" vertical="top"/>
    </xf>
    <xf numFmtId="0" fontId="10" fillId="2" borderId="46" xfId="0" applyFont="1" applyFill="1" applyBorder="1" applyAlignment="1">
      <alignment horizontal="center" vertical="top"/>
    </xf>
    <xf numFmtId="49" fontId="1" fillId="2" borderId="46" xfId="0" applyNumberFormat="1" applyFont="1" applyFill="1" applyBorder="1" applyAlignment="1">
      <alignment horizontal="center" vertical="top"/>
    </xf>
    <xf numFmtId="3" fontId="6" fillId="2" borderId="46" xfId="0" applyNumberFormat="1" applyFont="1" applyFill="1" applyBorder="1" applyAlignment="1">
      <alignment vertical="top"/>
    </xf>
    <xf numFmtId="0" fontId="1" fillId="2" borderId="46" xfId="0" applyFont="1" applyFill="1" applyBorder="1" applyAlignment="1">
      <alignment horizontal="center" vertical="top"/>
    </xf>
    <xf numFmtId="1" fontId="1" fillId="2" borderId="46" xfId="0" applyNumberFormat="1" applyFont="1" applyFill="1" applyBorder="1" applyAlignment="1">
      <alignment horizontal="right" vertical="top"/>
    </xf>
    <xf numFmtId="3" fontId="1" fillId="2" borderId="46" xfId="0" applyNumberFormat="1" applyFont="1" applyFill="1" applyBorder="1" applyAlignment="1">
      <alignment vertical="top"/>
    </xf>
    <xf numFmtId="49" fontId="29" fillId="2" borderId="46" xfId="0" applyNumberFormat="1" applyFont="1" applyFill="1" applyBorder="1" applyAlignment="1">
      <alignment horizontal="right" vertical="top"/>
    </xf>
    <xf numFmtId="49" fontId="29" fillId="0" borderId="46" xfId="0" applyNumberFormat="1" applyFont="1" applyBorder="1" applyAlignment="1">
      <alignment horizontal="right" vertical="top"/>
    </xf>
    <xf numFmtId="3" fontId="41" fillId="0" borderId="46" xfId="0" applyNumberFormat="1" applyFont="1" applyBorder="1" applyAlignment="1">
      <alignment horizontal="center" vertical="top"/>
    </xf>
    <xf numFmtId="1" fontId="41" fillId="0" borderId="46" xfId="0" applyNumberFormat="1" applyFont="1" applyBorder="1" applyAlignment="1">
      <alignment horizontal="right" vertical="top"/>
    </xf>
    <xf numFmtId="3" fontId="41" fillId="0" borderId="46" xfId="0" applyNumberFormat="1" applyFont="1" applyBorder="1" applyAlignment="1">
      <alignment vertical="top"/>
    </xf>
    <xf numFmtId="3" fontId="30" fillId="0" borderId="46" xfId="0" applyNumberFormat="1" applyFont="1" applyBorder="1" applyAlignment="1">
      <alignment horizontal="center" vertical="top"/>
    </xf>
    <xf numFmtId="1" fontId="30" fillId="0" borderId="46" xfId="0" applyNumberFormat="1" applyFont="1" applyBorder="1" applyAlignment="1">
      <alignment horizontal="right" vertical="top"/>
    </xf>
    <xf numFmtId="3" fontId="30" fillId="0" borderId="46" xfId="0" applyNumberFormat="1" applyFont="1" applyBorder="1" applyAlignment="1">
      <alignment vertical="top"/>
    </xf>
    <xf numFmtId="49" fontId="29" fillId="0" borderId="46" xfId="0" applyNumberFormat="1" applyFont="1" applyFill="1" applyBorder="1" applyAlignment="1">
      <alignment vertical="top"/>
    </xf>
    <xf numFmtId="3" fontId="29" fillId="0" borderId="46" xfId="0" applyNumberFormat="1" applyFont="1" applyFill="1" applyBorder="1" applyAlignment="1">
      <alignment horizontal="center" vertical="top"/>
    </xf>
    <xf numFmtId="1" fontId="29" fillId="0" borderId="46" xfId="0" applyNumberFormat="1" applyFont="1" applyFill="1" applyBorder="1" applyAlignment="1">
      <alignment horizontal="right" vertical="top"/>
    </xf>
    <xf numFmtId="3" fontId="29" fillId="0" borderId="46" xfId="0" applyNumberFormat="1" applyFont="1" applyFill="1" applyBorder="1" applyAlignment="1">
      <alignment vertical="top"/>
    </xf>
    <xf numFmtId="3" fontId="23" fillId="2" borderId="46" xfId="0" applyNumberFormat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horizontal="center" vertical="top"/>
    </xf>
    <xf numFmtId="1" fontId="8" fillId="0" borderId="0" xfId="0" applyNumberFormat="1" applyFont="1" applyFill="1" applyBorder="1" applyAlignment="1">
      <alignment vertical="top"/>
    </xf>
    <xf numFmtId="3" fontId="8" fillId="0" borderId="0" xfId="0" applyNumberFormat="1" applyFont="1" applyFill="1" applyBorder="1" applyAlignment="1">
      <alignment vertical="top"/>
    </xf>
    <xf numFmtId="49" fontId="22" fillId="0" borderId="0" xfId="0" applyNumberFormat="1" applyFont="1" applyBorder="1" applyAlignment="1">
      <alignment horizontal="center" vertical="top"/>
    </xf>
    <xf numFmtId="1" fontId="22" fillId="0" borderId="0" xfId="0" applyNumberFormat="1" applyFont="1" applyBorder="1" applyAlignment="1">
      <alignment vertical="top"/>
    </xf>
    <xf numFmtId="3" fontId="8" fillId="0" borderId="0" xfId="0" applyNumberFormat="1" applyFont="1" applyBorder="1" applyAlignment="1">
      <alignment vertical="top"/>
    </xf>
    <xf numFmtId="3" fontId="8" fillId="0" borderId="0" xfId="1" applyNumberFormat="1" applyFont="1" applyBorder="1" applyAlignment="1">
      <alignment vertical="top"/>
    </xf>
    <xf numFmtId="3" fontId="6" fillId="2" borderId="0" xfId="0" applyNumberFormat="1" applyFont="1" applyFill="1" applyBorder="1" applyAlignment="1">
      <alignment vertical="top"/>
    </xf>
    <xf numFmtId="0" fontId="0" fillId="0" borderId="56" xfId="3" applyFont="1" applyBorder="1" applyAlignment="1">
      <alignment horizontal="left" vertical="center"/>
    </xf>
    <xf numFmtId="0" fontId="27" fillId="0" borderId="0" xfId="0" applyFont="1" applyBorder="1" applyAlignment="1">
      <alignment vertical="top"/>
    </xf>
    <xf numFmtId="0" fontId="27" fillId="0" borderId="0" xfId="0" applyFont="1" applyAlignment="1">
      <alignment vertical="top"/>
    </xf>
    <xf numFmtId="49" fontId="27" fillId="0" borderId="46" xfId="0" applyNumberFormat="1" applyFont="1" applyBorder="1" applyAlignment="1">
      <alignment horizontal="left" vertical="top"/>
    </xf>
    <xf numFmtId="49" fontId="24" fillId="0" borderId="46" xfId="0" applyNumberFormat="1" applyFont="1" applyBorder="1" applyAlignment="1">
      <alignment horizontal="left" vertical="top" wrapText="1"/>
    </xf>
    <xf numFmtId="1" fontId="24" fillId="0" borderId="46" xfId="0" applyNumberFormat="1" applyFont="1" applyBorder="1" applyAlignment="1">
      <alignment vertical="top"/>
    </xf>
    <xf numFmtId="49" fontId="25" fillId="0" borderId="46" xfId="0" applyNumberFormat="1" applyFont="1" applyFill="1" applyBorder="1" applyAlignment="1">
      <alignment horizontal="left" vertical="top" wrapText="1"/>
    </xf>
    <xf numFmtId="3" fontId="24" fillId="0" borderId="46" xfId="0" applyNumberFormat="1" applyFont="1" applyBorder="1" applyAlignment="1">
      <alignment vertical="top"/>
    </xf>
    <xf numFmtId="49" fontId="24" fillId="0" borderId="46" xfId="0" applyNumberFormat="1" applyFont="1" applyFill="1" applyBorder="1" applyAlignment="1">
      <alignment vertical="top" wrapText="1"/>
    </xf>
    <xf numFmtId="0" fontId="24" fillId="0" borderId="46" xfId="0" applyFont="1" applyFill="1" applyBorder="1" applyAlignment="1">
      <alignment horizontal="center" vertical="top"/>
    </xf>
    <xf numFmtId="49" fontId="28" fillId="0" borderId="46" xfId="0" applyNumberFormat="1" applyFont="1" applyFill="1" applyBorder="1" applyAlignment="1">
      <alignment horizontal="left" vertical="top"/>
    </xf>
    <xf numFmtId="49" fontId="28" fillId="0" borderId="46" xfId="0" applyNumberFormat="1" applyFont="1" applyFill="1" applyBorder="1" applyAlignment="1">
      <alignment horizontal="left" vertical="top" wrapText="1"/>
    </xf>
    <xf numFmtId="1" fontId="10" fillId="0" borderId="46" xfId="0" applyNumberFormat="1" applyFont="1" applyFill="1" applyBorder="1" applyAlignment="1">
      <alignment vertical="top"/>
    </xf>
    <xf numFmtId="3" fontId="28" fillId="0" borderId="46" xfId="0" applyNumberFormat="1" applyFont="1" applyFill="1" applyBorder="1" applyAlignment="1">
      <alignment vertical="top"/>
    </xf>
    <xf numFmtId="3" fontId="3" fillId="2" borderId="46" xfId="0" applyNumberFormat="1" applyFont="1" applyFill="1" applyBorder="1" applyAlignment="1">
      <alignment vertical="top"/>
    </xf>
    <xf numFmtId="49" fontId="0" fillId="0" borderId="0" xfId="0" applyNumberFormat="1" applyBorder="1" applyAlignment="1">
      <alignment horizontal="left" vertical="top"/>
    </xf>
    <xf numFmtId="0" fontId="10" fillId="0" borderId="55" xfId="3" applyFont="1" applyBorder="1" applyAlignment="1">
      <alignment horizontal="left"/>
    </xf>
    <xf numFmtId="0" fontId="10" fillId="0" borderId="57" xfId="3" applyFont="1" applyBorder="1" applyAlignment="1">
      <alignment horizontal="left"/>
    </xf>
    <xf numFmtId="49" fontId="10" fillId="0" borderId="46" xfId="0" applyNumberFormat="1" applyFont="1" applyBorder="1" applyAlignment="1">
      <alignment vertical="top" wrapText="1"/>
    </xf>
    <xf numFmtId="0" fontId="1" fillId="0" borderId="46" xfId="0" applyFont="1" applyBorder="1" applyAlignment="1">
      <alignment horizontal="center" vertical="top"/>
    </xf>
    <xf numFmtId="0" fontId="1" fillId="0" borderId="46" xfId="0" applyFont="1" applyBorder="1" applyAlignment="1">
      <alignment horizontal="right" vertical="top"/>
    </xf>
    <xf numFmtId="3" fontId="0" fillId="0" borderId="46" xfId="0" applyNumberFormat="1" applyBorder="1" applyAlignment="1">
      <alignment vertical="top"/>
    </xf>
    <xf numFmtId="3" fontId="1" fillId="0" borderId="46" xfId="0" applyNumberFormat="1" applyFont="1" applyBorder="1" applyAlignment="1">
      <alignment vertical="top"/>
    </xf>
    <xf numFmtId="1" fontId="1" fillId="0" borderId="46" xfId="0" applyNumberFormat="1" applyFont="1" applyBorder="1" applyAlignment="1">
      <alignment horizontal="right" vertical="top"/>
    </xf>
    <xf numFmtId="3" fontId="1" fillId="0" borderId="46" xfId="0" applyNumberFormat="1" applyFont="1" applyBorder="1" applyAlignment="1">
      <alignment horizontal="right" vertical="top"/>
    </xf>
    <xf numFmtId="0" fontId="8" fillId="0" borderId="46" xfId="0" applyFont="1" applyBorder="1" applyAlignment="1">
      <alignment vertical="top"/>
    </xf>
    <xf numFmtId="49" fontId="1" fillId="0" borderId="46" xfId="0" applyNumberFormat="1" applyFont="1" applyBorder="1" applyAlignment="1">
      <alignment horizontal="left" vertical="top" wrapText="1"/>
    </xf>
    <xf numFmtId="1" fontId="17" fillId="0" borderId="46" xfId="0" applyNumberFormat="1" applyFont="1" applyBorder="1" applyAlignment="1">
      <alignment horizontal="right" vertical="top"/>
    </xf>
    <xf numFmtId="49" fontId="0" fillId="0" borderId="46" xfId="0" applyNumberFormat="1" applyBorder="1" applyAlignment="1">
      <alignment vertical="top" wrapText="1"/>
    </xf>
    <xf numFmtId="49" fontId="3" fillId="0" borderId="46" xfId="0" applyNumberFormat="1" applyFont="1" applyBorder="1" applyAlignment="1">
      <alignment vertical="top" wrapText="1"/>
    </xf>
    <xf numFmtId="0" fontId="29" fillId="0" borderId="46" xfId="0" applyFont="1" applyBorder="1" applyAlignment="1">
      <alignment vertical="top" wrapText="1"/>
    </xf>
    <xf numFmtId="0" fontId="29" fillId="0" borderId="46" xfId="0" applyFont="1" applyBorder="1" applyAlignment="1">
      <alignment horizontal="right" vertical="top" wrapText="1"/>
    </xf>
    <xf numFmtId="0" fontId="42" fillId="0" borderId="46" xfId="0" applyFont="1" applyBorder="1" applyAlignment="1">
      <alignment horizontal="left" vertical="top"/>
    </xf>
    <xf numFmtId="3" fontId="29" fillId="5" borderId="46" xfId="2" applyNumberFormat="1" applyFont="1" applyFill="1" applyBorder="1" applyAlignment="1">
      <alignment horizontal="center" vertical="top"/>
    </xf>
    <xf numFmtId="3" fontId="29" fillId="5" borderId="46" xfId="2" applyNumberFormat="1" applyFont="1" applyFill="1" applyBorder="1" applyAlignment="1">
      <alignment horizontal="right" vertical="top"/>
    </xf>
    <xf numFmtId="3" fontId="41" fillId="5" borderId="46" xfId="2" applyNumberFormat="1" applyFont="1" applyFill="1" applyBorder="1" applyAlignment="1">
      <alignment horizontal="center" vertical="top"/>
    </xf>
    <xf numFmtId="3" fontId="41" fillId="5" borderId="46" xfId="2" applyNumberFormat="1" applyFont="1" applyFill="1" applyBorder="1" applyAlignment="1">
      <alignment horizontal="right" vertical="top"/>
    </xf>
    <xf numFmtId="3" fontId="41" fillId="5" borderId="46" xfId="2" applyNumberFormat="1" applyFont="1" applyFill="1" applyBorder="1" applyAlignment="1">
      <alignment vertical="top"/>
    </xf>
    <xf numFmtId="49" fontId="24" fillId="0" borderId="46" xfId="0" applyNumberFormat="1" applyFont="1" applyBorder="1" applyAlignment="1">
      <alignment vertical="top" wrapText="1"/>
    </xf>
    <xf numFmtId="3" fontId="24" fillId="0" borderId="46" xfId="0" applyNumberFormat="1" applyFont="1" applyBorder="1" applyAlignment="1">
      <alignment horizontal="right" vertical="top"/>
    </xf>
    <xf numFmtId="49" fontId="29" fillId="5" borderId="46" xfId="2" applyNumberFormat="1" applyFont="1" applyFill="1" applyBorder="1" applyAlignment="1">
      <alignment horizontal="center" vertical="top"/>
    </xf>
    <xf numFmtId="49" fontId="29" fillId="5" borderId="46" xfId="2" applyNumberFormat="1" applyFont="1" applyFill="1" applyBorder="1" applyAlignment="1">
      <alignment horizontal="left" vertical="top" wrapText="1"/>
    </xf>
    <xf numFmtId="3" fontId="29" fillId="0" borderId="46" xfId="2" applyNumberFormat="1" applyFont="1" applyBorder="1" applyAlignment="1">
      <alignment horizontal="center" vertical="top"/>
    </xf>
    <xf numFmtId="3" fontId="29" fillId="0" borderId="46" xfId="2" applyNumberFormat="1" applyFont="1" applyBorder="1" applyAlignment="1">
      <alignment horizontal="right" vertical="top"/>
    </xf>
    <xf numFmtId="3" fontId="29" fillId="0" borderId="46" xfId="2" applyNumberFormat="1" applyFont="1" applyBorder="1" applyAlignment="1">
      <alignment vertical="top"/>
    </xf>
    <xf numFmtId="49" fontId="29" fillId="0" borderId="46" xfId="2" applyNumberFormat="1" applyFont="1" applyBorder="1" applyAlignment="1">
      <alignment horizontal="center" vertical="top" wrapText="1"/>
    </xf>
    <xf numFmtId="3" fontId="41" fillId="0" borderId="46" xfId="2" applyNumberFormat="1" applyFont="1" applyBorder="1" applyAlignment="1">
      <alignment horizontal="center" vertical="top"/>
    </xf>
    <xf numFmtId="3" fontId="41" fillId="0" borderId="46" xfId="2" applyNumberFormat="1" applyFont="1" applyBorder="1" applyAlignment="1">
      <alignment horizontal="right" vertical="top"/>
    </xf>
    <xf numFmtId="3" fontId="41" fillId="0" borderId="46" xfId="2" applyNumberFormat="1" applyFont="1" applyBorder="1" applyAlignment="1">
      <alignment vertical="top"/>
    </xf>
    <xf numFmtId="49" fontId="29" fillId="0" borderId="46" xfId="2" applyNumberFormat="1" applyFont="1" applyBorder="1" applyAlignment="1">
      <alignment horizontal="left" vertical="top" wrapText="1"/>
    </xf>
    <xf numFmtId="49" fontId="29" fillId="0" borderId="46" xfId="2" applyNumberFormat="1" applyFont="1" applyBorder="1" applyAlignment="1">
      <alignment horizontal="right" vertical="top"/>
    </xf>
    <xf numFmtId="49" fontId="41" fillId="0" borderId="46" xfId="2" applyNumberFormat="1" applyFont="1" applyBorder="1" applyAlignment="1">
      <alignment horizontal="right" vertical="top"/>
    </xf>
    <xf numFmtId="49" fontId="1" fillId="0" borderId="46" xfId="0" applyNumberFormat="1" applyFont="1" applyBorder="1" applyAlignment="1">
      <alignment vertical="top" wrapText="1"/>
    </xf>
    <xf numFmtId="49" fontId="41" fillId="0" borderId="46" xfId="2" applyNumberFormat="1" applyFont="1" applyBorder="1" applyAlignment="1">
      <alignment horizontal="left" vertical="top" wrapText="1"/>
    </xf>
    <xf numFmtId="0" fontId="0" fillId="0" borderId="46" xfId="0" applyFont="1" applyBorder="1" applyAlignment="1">
      <alignment horizontal="center" vertical="top"/>
    </xf>
    <xf numFmtId="49" fontId="0" fillId="0" borderId="46" xfId="0" applyNumberFormat="1" applyFont="1" applyBorder="1" applyAlignment="1">
      <alignment vertical="top" wrapText="1"/>
    </xf>
    <xf numFmtId="0" fontId="1" fillId="0" borderId="46" xfId="0" applyFont="1" applyBorder="1" applyAlignment="1">
      <alignment vertical="top"/>
    </xf>
    <xf numFmtId="0" fontId="10" fillId="0" borderId="56" xfId="3" applyFont="1" applyBorder="1"/>
    <xf numFmtId="0" fontId="10" fillId="0" borderId="58" xfId="3" applyFont="1" applyBorder="1" applyAlignment="1">
      <alignment horizontal="left"/>
    </xf>
    <xf numFmtId="1" fontId="1" fillId="0" borderId="46" xfId="0" applyNumberFormat="1" applyFont="1" applyBorder="1" applyAlignment="1">
      <alignment vertical="top"/>
    </xf>
    <xf numFmtId="3" fontId="1" fillId="0" borderId="46" xfId="0" applyNumberFormat="1" applyFont="1" applyFill="1" applyBorder="1" applyAlignment="1">
      <alignment vertical="top"/>
    </xf>
    <xf numFmtId="49" fontId="20" fillId="0" borderId="46" xfId="0" applyNumberFormat="1" applyFont="1" applyFill="1" applyBorder="1" applyAlignment="1">
      <alignment vertical="top"/>
    </xf>
    <xf numFmtId="49" fontId="28" fillId="0" borderId="59" xfId="0" applyNumberFormat="1" applyFont="1" applyFill="1" applyBorder="1" applyAlignment="1">
      <alignment horizontal="left" vertical="top" wrapText="1"/>
    </xf>
    <xf numFmtId="0" fontId="0" fillId="0" borderId="60" xfId="0" applyFill="1" applyBorder="1" applyAlignment="1">
      <alignment vertical="top"/>
    </xf>
    <xf numFmtId="3" fontId="28" fillId="0" borderId="46" xfId="1" applyNumberFormat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0" fontId="24" fillId="0" borderId="0" xfId="0" applyFont="1" applyFill="1" applyAlignment="1">
      <alignment vertical="top"/>
    </xf>
    <xf numFmtId="0" fontId="28" fillId="0" borderId="46" xfId="0" applyFont="1" applyFill="1" applyBorder="1" applyAlignment="1">
      <alignment vertical="top" wrapText="1"/>
    </xf>
    <xf numFmtId="0" fontId="10" fillId="0" borderId="46" xfId="0" applyFont="1" applyFill="1" applyBorder="1" applyAlignment="1">
      <alignment horizontal="center" vertical="top"/>
    </xf>
    <xf numFmtId="0" fontId="29" fillId="0" borderId="46" xfId="0" applyFont="1" applyBorder="1" applyAlignment="1">
      <alignment horizontal="center" vertical="top"/>
    </xf>
    <xf numFmtId="0" fontId="29" fillId="0" borderId="46" xfId="0" applyFont="1" applyBorder="1" applyAlignment="1">
      <alignment horizontal="right" vertical="top"/>
    </xf>
    <xf numFmtId="49" fontId="28" fillId="0" borderId="60" xfId="0" applyNumberFormat="1" applyFont="1" applyFill="1" applyBorder="1" applyAlignment="1">
      <alignment horizontal="left" vertical="top" wrapText="1"/>
    </xf>
    <xf numFmtId="49" fontId="1" fillId="0" borderId="46" xfId="0" applyNumberFormat="1" applyFont="1" applyFill="1" applyBorder="1" applyAlignment="1">
      <alignment horizontal="left" vertical="top"/>
    </xf>
    <xf numFmtId="49" fontId="1" fillId="0" borderId="59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wrapText="1"/>
    </xf>
    <xf numFmtId="0" fontId="26" fillId="0" borderId="18" xfId="0" applyFont="1" applyBorder="1" applyAlignment="1">
      <alignment horizontal="left"/>
    </xf>
    <xf numFmtId="0" fontId="26" fillId="0" borderId="32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32" xfId="0" applyFont="1" applyBorder="1" applyAlignment="1">
      <alignment horizontal="left"/>
    </xf>
    <xf numFmtId="0" fontId="6" fillId="0" borderId="61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1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0" fillId="0" borderId="52" xfId="3" applyFont="1" applyBorder="1" applyAlignment="1">
      <alignment horizontal="center"/>
    </xf>
    <xf numFmtId="0" fontId="10" fillId="0" borderId="62" xfId="3" applyFont="1" applyBorder="1" applyAlignment="1">
      <alignment horizontal="center"/>
    </xf>
    <xf numFmtId="0" fontId="10" fillId="0" borderId="53" xfId="3" applyFont="1" applyBorder="1" applyAlignment="1">
      <alignment horizontal="center"/>
    </xf>
    <xf numFmtId="0" fontId="10" fillId="0" borderId="58" xfId="3" applyFont="1" applyBorder="1" applyAlignment="1">
      <alignment horizontal="center"/>
    </xf>
    <xf numFmtId="3" fontId="6" fillId="2" borderId="37" xfId="0" applyNumberFormat="1" applyFont="1" applyFill="1" applyBorder="1" applyAlignment="1">
      <alignment horizontal="right"/>
    </xf>
    <xf numFmtId="3" fontId="6" fillId="2" borderId="51" xfId="0" applyNumberFormat="1" applyFont="1" applyFill="1" applyBorder="1" applyAlignment="1">
      <alignment horizontal="right"/>
    </xf>
    <xf numFmtId="0" fontId="20" fillId="0" borderId="63" xfId="3" applyFont="1" applyBorder="1" applyAlignment="1">
      <alignment wrapText="1"/>
    </xf>
    <xf numFmtId="0" fontId="20" fillId="0" borderId="56" xfId="0" applyFont="1" applyBorder="1" applyAlignment="1">
      <alignment wrapText="1"/>
    </xf>
    <xf numFmtId="0" fontId="0" fillId="0" borderId="62" xfId="0" applyBorder="1" applyAlignment="1"/>
    <xf numFmtId="49" fontId="28" fillId="2" borderId="59" xfId="0" applyNumberFormat="1" applyFont="1" applyFill="1" applyBorder="1" applyAlignment="1">
      <alignment horizontal="left" vertical="top" wrapText="1"/>
    </xf>
    <xf numFmtId="49" fontId="28" fillId="2" borderId="60" xfId="0" applyNumberFormat="1" applyFont="1" applyFill="1" applyBorder="1" applyAlignment="1">
      <alignment horizontal="left" vertical="top" wrapText="1"/>
    </xf>
    <xf numFmtId="49" fontId="28" fillId="2" borderId="46" xfId="0" applyNumberFormat="1" applyFont="1" applyFill="1" applyBorder="1" applyAlignment="1">
      <alignment horizontal="left" vertical="top" wrapText="1"/>
    </xf>
    <xf numFmtId="0" fontId="0" fillId="0" borderId="46" xfId="0" applyBorder="1" applyAlignment="1">
      <alignment vertical="top"/>
    </xf>
    <xf numFmtId="0" fontId="0" fillId="0" borderId="55" xfId="3" applyFont="1" applyBorder="1" applyAlignment="1">
      <alignment vertical="top"/>
    </xf>
    <xf numFmtId="0" fontId="1" fillId="0" borderId="55" xfId="0" applyFont="1" applyBorder="1" applyAlignment="1">
      <alignment vertical="top"/>
    </xf>
    <xf numFmtId="0" fontId="1" fillId="0" borderId="58" xfId="0" applyFont="1" applyBorder="1" applyAlignment="1">
      <alignment vertical="top"/>
    </xf>
    <xf numFmtId="0" fontId="12" fillId="0" borderId="0" xfId="3" applyFont="1" applyAlignment="1">
      <alignment horizontal="center" vertical="top"/>
    </xf>
    <xf numFmtId="0" fontId="1" fillId="0" borderId="64" xfId="3" applyFont="1" applyBorder="1" applyAlignment="1">
      <alignment horizontal="left" vertical="center" shrinkToFit="1"/>
    </xf>
    <xf numFmtId="0" fontId="1" fillId="0" borderId="57" xfId="0" applyFont="1" applyBorder="1" applyAlignment="1">
      <alignment horizontal="left" vertical="center"/>
    </xf>
    <xf numFmtId="0" fontId="31" fillId="0" borderId="56" xfId="3" applyFont="1" applyBorder="1" applyAlignment="1">
      <alignment vertical="top" wrapText="1"/>
    </xf>
    <xf numFmtId="0" fontId="31" fillId="0" borderId="56" xfId="0" applyFont="1" applyBorder="1" applyAlignment="1">
      <alignment vertical="top" wrapText="1"/>
    </xf>
    <xf numFmtId="0" fontId="31" fillId="0" borderId="62" xfId="0" applyFont="1" applyBorder="1" applyAlignment="1">
      <alignment vertical="top" wrapText="1"/>
    </xf>
  </cellXfs>
  <cellStyles count="5">
    <cellStyle name="měny bez des. míst" xfId="1" builtinId="7"/>
    <cellStyle name="normální" xfId="0" builtinId="0"/>
    <cellStyle name="Normální 2" xfId="2"/>
    <cellStyle name="normální_POL.XLS" xfId="3"/>
    <cellStyle name="Podhlavička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2057400</xdr:colOff>
      <xdr:row>227</xdr:row>
      <xdr:rowOff>19050</xdr:rowOff>
    </xdr:from>
    <xdr:to>
      <xdr:col>5</xdr:col>
      <xdr:colOff>161925</xdr:colOff>
      <xdr:row>233</xdr:row>
      <xdr:rowOff>9525</xdr:rowOff>
    </xdr:to>
    <xdr:pic>
      <xdr:nvPicPr>
        <xdr:cNvPr id="1100" name="Picture 1" descr="razitk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00350" y="55025925"/>
          <a:ext cx="1600200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E55"/>
  <sheetViews>
    <sheetView showZeros="0" tabSelected="1" workbookViewId="0">
      <selection activeCell="H1" sqref="H1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339</v>
      </c>
      <c r="B1" s="2"/>
      <c r="C1" s="2"/>
      <c r="D1" s="2"/>
      <c r="E1" s="2"/>
      <c r="F1" s="2"/>
      <c r="G1" s="2"/>
    </row>
    <row r="2" spans="1:57" ht="12.95" customHeight="1">
      <c r="A2" s="3" t="s">
        <v>4</v>
      </c>
      <c r="B2" s="4"/>
      <c r="C2" s="5"/>
      <c r="D2" s="185">
        <f>Rekapitulace!G2</f>
        <v>0</v>
      </c>
      <c r="E2" s="4"/>
      <c r="F2" s="4"/>
      <c r="G2" s="6"/>
    </row>
    <row r="3" spans="1:57" ht="3" customHeight="1">
      <c r="A3" s="7"/>
      <c r="B3" s="8"/>
      <c r="C3" s="186"/>
      <c r="D3" s="186"/>
      <c r="E3" s="7"/>
      <c r="F3" s="7"/>
      <c r="G3" s="9"/>
    </row>
    <row r="4" spans="1:57" ht="12" customHeight="1">
      <c r="A4" s="10" t="s">
        <v>5</v>
      </c>
      <c r="B4" s="11"/>
      <c r="C4" s="187" t="s">
        <v>6</v>
      </c>
      <c r="D4" s="187"/>
      <c r="E4" s="12"/>
      <c r="F4" s="57" t="s">
        <v>7</v>
      </c>
      <c r="G4" s="13"/>
    </row>
    <row r="5" spans="1:57" ht="12.95" customHeight="1">
      <c r="A5" s="14"/>
      <c r="B5" s="15"/>
      <c r="C5" s="261" t="s">
        <v>201</v>
      </c>
      <c r="D5" s="262"/>
      <c r="E5" s="158"/>
      <c r="F5" s="158"/>
      <c r="G5" s="13"/>
    </row>
    <row r="6" spans="1:57" ht="12.95" customHeight="1">
      <c r="A6" s="16" t="s">
        <v>9</v>
      </c>
      <c r="B6" s="17"/>
      <c r="C6" s="171" t="s">
        <v>10</v>
      </c>
      <c r="D6" s="171"/>
      <c r="E6" s="171"/>
      <c r="F6" s="172" t="s">
        <v>11</v>
      </c>
      <c r="G6" s="20"/>
    </row>
    <row r="7" spans="1:57" ht="12.95" customHeight="1">
      <c r="A7" s="14"/>
      <c r="B7" s="15"/>
      <c r="C7" s="257" t="s">
        <v>200</v>
      </c>
      <c r="D7" s="158"/>
      <c r="E7" s="158"/>
      <c r="F7" s="159"/>
      <c r="G7" s="13"/>
    </row>
    <row r="8" spans="1:57">
      <c r="A8" s="16" t="s">
        <v>12</v>
      </c>
      <c r="B8" s="18"/>
      <c r="C8" s="402"/>
      <c r="D8" s="403"/>
      <c r="E8" s="21" t="s">
        <v>13</v>
      </c>
      <c r="F8" s="22"/>
      <c r="G8" s="23">
        <v>0</v>
      </c>
      <c r="H8" s="24"/>
      <c r="I8" s="24"/>
    </row>
    <row r="9" spans="1:57">
      <c r="A9" s="16" t="s">
        <v>14</v>
      </c>
      <c r="B9" s="18"/>
      <c r="C9" s="404"/>
      <c r="D9" s="405"/>
      <c r="E9" s="19" t="s">
        <v>15</v>
      </c>
      <c r="F9" s="18"/>
      <c r="G9" s="25">
        <f>IF(PocetMJ=0,,ROUND((F30+F32)/PocetMJ,1))</f>
        <v>0</v>
      </c>
    </row>
    <row r="10" spans="1:57">
      <c r="A10" s="26" t="s">
        <v>16</v>
      </c>
      <c r="B10" s="27"/>
      <c r="C10" s="27"/>
      <c r="D10" s="27"/>
      <c r="E10" s="28" t="s">
        <v>17</v>
      </c>
      <c r="F10" s="27"/>
      <c r="G10" s="29">
        <v>0</v>
      </c>
    </row>
    <row r="11" spans="1:57">
      <c r="A11" s="10" t="s">
        <v>202</v>
      </c>
      <c r="B11" s="12"/>
      <c r="C11" s="12"/>
      <c r="D11" s="12"/>
      <c r="E11" s="30" t="s">
        <v>18</v>
      </c>
      <c r="F11" s="12" t="s">
        <v>2</v>
      </c>
      <c r="G11" s="13"/>
      <c r="BA11" s="31"/>
      <c r="BB11" s="31"/>
      <c r="BC11" s="31"/>
      <c r="BD11" s="31"/>
      <c r="BE11" s="31"/>
    </row>
    <row r="12" spans="1:57">
      <c r="A12" s="10"/>
      <c r="B12" s="12"/>
      <c r="C12" s="12"/>
      <c r="D12" s="12"/>
      <c r="E12" s="406"/>
      <c r="F12" s="407"/>
      <c r="G12" s="408"/>
    </row>
    <row r="13" spans="1:57" ht="28.5" customHeight="1" thickBot="1">
      <c r="A13" s="32" t="s">
        <v>19</v>
      </c>
      <c r="B13" s="33"/>
      <c r="C13" s="33"/>
      <c r="D13" s="33"/>
      <c r="E13" s="34"/>
      <c r="F13" s="34"/>
      <c r="G13" s="35"/>
    </row>
    <row r="14" spans="1:57" ht="17.25" customHeight="1" thickBot="1">
      <c r="A14" s="36" t="s">
        <v>20</v>
      </c>
      <c r="B14" s="37"/>
      <c r="C14" s="38"/>
      <c r="D14" s="39" t="s">
        <v>21</v>
      </c>
      <c r="E14" s="40"/>
      <c r="F14" s="40"/>
      <c r="G14" s="38"/>
    </row>
    <row r="15" spans="1:57" ht="15.95" customHeight="1">
      <c r="A15" s="41"/>
      <c r="B15" s="7" t="s">
        <v>22</v>
      </c>
      <c r="C15" s="42">
        <f>Dodavka</f>
        <v>0</v>
      </c>
      <c r="D15" s="106" t="s">
        <v>65</v>
      </c>
      <c r="E15" s="43"/>
      <c r="F15" s="44"/>
      <c r="G15" s="42">
        <f>Rekapitulace!I20</f>
        <v>0</v>
      </c>
    </row>
    <row r="16" spans="1:57" ht="15.95" customHeight="1">
      <c r="A16" s="41" t="s">
        <v>23</v>
      </c>
      <c r="B16" s="7" t="s">
        <v>24</v>
      </c>
      <c r="C16" s="42">
        <f>Mont</f>
        <v>0</v>
      </c>
      <c r="D16" s="106" t="s">
        <v>66</v>
      </c>
      <c r="E16" s="45"/>
      <c r="F16" s="46"/>
      <c r="G16" s="42">
        <f>Rekapitulace!I21</f>
        <v>0</v>
      </c>
    </row>
    <row r="17" spans="1:7" ht="15.95" customHeight="1">
      <c r="A17" s="41" t="s">
        <v>25</v>
      </c>
      <c r="B17" s="7" t="s">
        <v>26</v>
      </c>
      <c r="C17" s="42">
        <f>HSV</f>
        <v>0</v>
      </c>
      <c r="D17" s="106" t="s">
        <v>67</v>
      </c>
      <c r="E17" s="45"/>
      <c r="F17" s="46"/>
      <c r="G17" s="42">
        <f>Rekapitulace!I22</f>
        <v>0</v>
      </c>
    </row>
    <row r="18" spans="1:7" ht="15.95" customHeight="1">
      <c r="A18" s="47" t="s">
        <v>27</v>
      </c>
      <c r="B18" s="7" t="s">
        <v>28</v>
      </c>
      <c r="C18" s="42">
        <f>PSV</f>
        <v>0</v>
      </c>
      <c r="D18" s="106" t="s">
        <v>68</v>
      </c>
      <c r="E18" s="45"/>
      <c r="F18" s="46"/>
      <c r="G18" s="42">
        <f>Rekapitulace!I23</f>
        <v>0</v>
      </c>
    </row>
    <row r="19" spans="1:7" ht="15.95" customHeight="1">
      <c r="A19" s="48" t="s">
        <v>29</v>
      </c>
      <c r="B19" s="7"/>
      <c r="C19" s="42">
        <f>SUM(C15:C18)</f>
        <v>0</v>
      </c>
      <c r="D19" s="106" t="s">
        <v>69</v>
      </c>
      <c r="E19" s="45"/>
      <c r="F19" s="46"/>
      <c r="G19" s="42">
        <f>Rekapitulace!I24</f>
        <v>0</v>
      </c>
    </row>
    <row r="20" spans="1:7" ht="15.95" customHeight="1">
      <c r="A20" s="48"/>
      <c r="B20" s="7"/>
      <c r="C20" s="42"/>
      <c r="D20" s="106" t="s">
        <v>70</v>
      </c>
      <c r="E20" s="45"/>
      <c r="F20" s="46"/>
      <c r="G20" s="42">
        <f>Rekapitulace!I24</f>
        <v>0</v>
      </c>
    </row>
    <row r="21" spans="1:7" ht="15.95" customHeight="1">
      <c r="A21" s="48" t="s">
        <v>30</v>
      </c>
      <c r="B21" s="7"/>
      <c r="C21" s="42">
        <f>HZS</f>
        <v>0</v>
      </c>
      <c r="D21" s="106" t="s">
        <v>71</v>
      </c>
      <c r="E21" s="45"/>
      <c r="F21" s="46"/>
      <c r="G21" s="42">
        <f>Rekapitulace!I26</f>
        <v>0</v>
      </c>
    </row>
    <row r="22" spans="1:7" ht="15.95" customHeight="1">
      <c r="A22" s="10" t="s">
        <v>31</v>
      </c>
      <c r="B22" s="12"/>
      <c r="C22" s="42">
        <f>C19+C21</f>
        <v>0</v>
      </c>
      <c r="D22" s="26" t="s">
        <v>32</v>
      </c>
      <c r="E22" s="45"/>
      <c r="F22" s="46"/>
      <c r="G22" s="42">
        <f>Rekapitulace!I27</f>
        <v>0</v>
      </c>
    </row>
    <row r="23" spans="1:7" ht="15.95" customHeight="1" thickBot="1">
      <c r="A23" s="26" t="s">
        <v>33</v>
      </c>
      <c r="B23" s="27"/>
      <c r="C23" s="49">
        <f>C22+G23</f>
        <v>0</v>
      </c>
      <c r="D23" s="50" t="s">
        <v>34</v>
      </c>
      <c r="E23" s="51"/>
      <c r="F23" s="52"/>
      <c r="G23" s="42">
        <f>Rekapitulace!H28</f>
        <v>0</v>
      </c>
    </row>
    <row r="24" spans="1:7">
      <c r="A24" s="53" t="s">
        <v>35</v>
      </c>
      <c r="B24" s="54"/>
      <c r="C24" s="55" t="s">
        <v>36</v>
      </c>
      <c r="D24" s="54"/>
      <c r="E24" s="55" t="s">
        <v>37</v>
      </c>
      <c r="F24" s="54"/>
      <c r="G24" s="56"/>
    </row>
    <row r="25" spans="1:7">
      <c r="A25" s="16"/>
      <c r="B25" s="18"/>
      <c r="C25" s="19" t="s">
        <v>38</v>
      </c>
      <c r="D25" s="18"/>
      <c r="E25" s="19" t="s">
        <v>38</v>
      </c>
      <c r="F25" s="18"/>
      <c r="G25" s="20"/>
    </row>
    <row r="26" spans="1:7">
      <c r="A26" s="10" t="s">
        <v>39</v>
      </c>
      <c r="B26" s="57"/>
      <c r="C26" s="30" t="s">
        <v>39</v>
      </c>
      <c r="D26" s="12"/>
      <c r="E26" s="30" t="s">
        <v>39</v>
      </c>
      <c r="F26" s="12"/>
      <c r="G26" s="13"/>
    </row>
    <row r="27" spans="1:7">
      <c r="A27" s="10"/>
      <c r="B27" s="58"/>
      <c r="C27" s="30" t="s">
        <v>40</v>
      </c>
      <c r="D27" s="12"/>
      <c r="E27" s="30" t="s">
        <v>41</v>
      </c>
      <c r="F27" s="12"/>
      <c r="G27" s="13"/>
    </row>
    <row r="28" spans="1:7">
      <c r="A28" s="10"/>
      <c r="B28" s="12"/>
      <c r="C28" s="30"/>
      <c r="D28" s="12"/>
      <c r="E28" s="30"/>
      <c r="F28" s="12"/>
      <c r="G28" s="13"/>
    </row>
    <row r="29" spans="1:7" ht="94.5" customHeight="1">
      <c r="A29" s="10"/>
      <c r="B29" s="12"/>
      <c r="C29" s="30"/>
      <c r="D29" s="12"/>
      <c r="E29" s="30"/>
      <c r="F29" s="12"/>
      <c r="G29" s="13"/>
    </row>
    <row r="30" spans="1:7">
      <c r="A30" s="16" t="s">
        <v>42</v>
      </c>
      <c r="B30" s="18"/>
      <c r="C30" s="59">
        <v>21</v>
      </c>
      <c r="D30" s="18" t="s">
        <v>43</v>
      </c>
      <c r="E30" s="19"/>
      <c r="F30" s="60">
        <f>ROUND(C23-F32,0)</f>
        <v>0</v>
      </c>
      <c r="G30" s="20"/>
    </row>
    <row r="31" spans="1:7">
      <c r="A31" s="16" t="s">
        <v>44</v>
      </c>
      <c r="B31" s="18"/>
      <c r="C31" s="59">
        <f>SazbaDPH1</f>
        <v>21</v>
      </c>
      <c r="D31" s="18" t="s">
        <v>43</v>
      </c>
      <c r="E31" s="19"/>
      <c r="F31" s="61">
        <f>ROUND(PRODUCT(F30,C31/100),1)</f>
        <v>0</v>
      </c>
      <c r="G31" s="29"/>
    </row>
    <row r="32" spans="1:7">
      <c r="A32" s="16" t="s">
        <v>42</v>
      </c>
      <c r="B32" s="18"/>
      <c r="C32" s="59">
        <v>0</v>
      </c>
      <c r="D32" s="18" t="s">
        <v>43</v>
      </c>
      <c r="E32" s="19"/>
      <c r="F32" s="60">
        <v>0</v>
      </c>
      <c r="G32" s="20"/>
    </row>
    <row r="33" spans="1:8">
      <c r="A33" s="16" t="s">
        <v>44</v>
      </c>
      <c r="B33" s="18"/>
      <c r="C33" s="59">
        <f>SazbaDPH2</f>
        <v>0</v>
      </c>
      <c r="D33" s="18" t="s">
        <v>43</v>
      </c>
      <c r="E33" s="19"/>
      <c r="F33" s="61">
        <f>ROUND(PRODUCT(F32,C33/100),1)</f>
        <v>0</v>
      </c>
      <c r="G33" s="29"/>
    </row>
    <row r="34" spans="1:8" s="67" customFormat="1" ht="19.5" customHeight="1" thickBot="1">
      <c r="A34" s="62" t="s">
        <v>45</v>
      </c>
      <c r="B34" s="63"/>
      <c r="C34" s="63"/>
      <c r="D34" s="63"/>
      <c r="E34" s="64"/>
      <c r="F34" s="65">
        <f>CEILING(SUM(F30:F33),1)</f>
        <v>0</v>
      </c>
      <c r="G34" s="66"/>
    </row>
    <row r="36" spans="1:8">
      <c r="A36" s="68" t="s">
        <v>46</v>
      </c>
      <c r="B36" s="68"/>
      <c r="C36" s="68"/>
      <c r="D36" s="68"/>
      <c r="E36" s="68"/>
      <c r="F36" s="68"/>
      <c r="G36" s="68"/>
      <c r="H36" t="s">
        <v>8</v>
      </c>
    </row>
    <row r="37" spans="1:8" ht="14.25" customHeight="1">
      <c r="A37" s="68"/>
      <c r="B37" s="409"/>
      <c r="C37" s="410"/>
      <c r="D37" s="410"/>
      <c r="E37" s="410"/>
      <c r="F37" s="410"/>
      <c r="G37" s="410"/>
      <c r="H37" t="s">
        <v>8</v>
      </c>
    </row>
    <row r="38" spans="1:8" ht="12.75" customHeight="1">
      <c r="A38" s="69"/>
      <c r="B38" s="410"/>
      <c r="C38" s="410"/>
      <c r="D38" s="410"/>
      <c r="E38" s="410"/>
      <c r="F38" s="410"/>
      <c r="G38" s="410"/>
      <c r="H38" t="s">
        <v>8</v>
      </c>
    </row>
    <row r="39" spans="1:8">
      <c r="A39" s="69"/>
      <c r="B39" s="410"/>
      <c r="C39" s="410"/>
      <c r="D39" s="410"/>
      <c r="E39" s="410"/>
      <c r="F39" s="410"/>
      <c r="G39" s="410"/>
      <c r="H39" t="s">
        <v>8</v>
      </c>
    </row>
    <row r="40" spans="1:8">
      <c r="A40" s="69"/>
      <c r="B40" s="410"/>
      <c r="C40" s="410"/>
      <c r="D40" s="410"/>
      <c r="E40" s="410"/>
      <c r="F40" s="410"/>
      <c r="G40" s="410"/>
      <c r="H40" t="s">
        <v>8</v>
      </c>
    </row>
    <row r="41" spans="1:8">
      <c r="A41" s="69"/>
      <c r="B41" s="410"/>
      <c r="C41" s="410"/>
      <c r="D41" s="410"/>
      <c r="E41" s="410"/>
      <c r="F41" s="410"/>
      <c r="G41" s="410"/>
      <c r="H41" t="s">
        <v>8</v>
      </c>
    </row>
    <row r="42" spans="1:8">
      <c r="A42" s="69"/>
      <c r="B42" s="410"/>
      <c r="C42" s="410"/>
      <c r="D42" s="410"/>
      <c r="E42" s="410"/>
      <c r="F42" s="410"/>
      <c r="G42" s="410"/>
      <c r="H42" t="s">
        <v>8</v>
      </c>
    </row>
    <row r="43" spans="1:8">
      <c r="A43" s="69"/>
      <c r="B43" s="410"/>
      <c r="C43" s="410"/>
      <c r="D43" s="410"/>
      <c r="E43" s="410"/>
      <c r="F43" s="410"/>
      <c r="G43" s="410"/>
      <c r="H43" t="s">
        <v>8</v>
      </c>
    </row>
    <row r="44" spans="1:8">
      <c r="A44" s="69"/>
      <c r="B44" s="410"/>
      <c r="C44" s="410"/>
      <c r="D44" s="410"/>
      <c r="E44" s="410"/>
      <c r="F44" s="410"/>
      <c r="G44" s="410"/>
      <c r="H44" t="s">
        <v>8</v>
      </c>
    </row>
    <row r="45" spans="1:8" ht="0.75" customHeight="1">
      <c r="A45" s="69"/>
      <c r="B45" s="410"/>
      <c r="C45" s="410"/>
      <c r="D45" s="410"/>
      <c r="E45" s="410"/>
      <c r="F45" s="410"/>
      <c r="G45" s="410"/>
      <c r="H45" t="s">
        <v>8</v>
      </c>
    </row>
    <row r="46" spans="1:8">
      <c r="B46" s="401"/>
      <c r="C46" s="401"/>
      <c r="D46" s="401"/>
      <c r="E46" s="401"/>
      <c r="F46" s="401"/>
      <c r="G46" s="401"/>
    </row>
    <row r="47" spans="1:8">
      <c r="B47" s="401"/>
      <c r="C47" s="401"/>
      <c r="D47" s="401"/>
      <c r="E47" s="401"/>
      <c r="F47" s="401"/>
      <c r="G47" s="401"/>
    </row>
    <row r="48" spans="1:8">
      <c r="B48" s="401"/>
      <c r="C48" s="401"/>
      <c r="D48" s="401"/>
      <c r="E48" s="401"/>
      <c r="F48" s="401"/>
      <c r="G48" s="401"/>
    </row>
    <row r="49" spans="2:7">
      <c r="B49" s="401"/>
      <c r="C49" s="401"/>
      <c r="D49" s="401"/>
      <c r="E49" s="401"/>
      <c r="F49" s="401"/>
      <c r="G49" s="401"/>
    </row>
    <row r="50" spans="2:7">
      <c r="B50" s="401"/>
      <c r="C50" s="401"/>
      <c r="D50" s="401"/>
      <c r="E50" s="401"/>
      <c r="F50" s="401"/>
      <c r="G50" s="401"/>
    </row>
    <row r="51" spans="2:7">
      <c r="B51" s="401"/>
      <c r="C51" s="401"/>
      <c r="D51" s="401"/>
      <c r="E51" s="401"/>
      <c r="F51" s="401"/>
      <c r="G51" s="401"/>
    </row>
    <row r="52" spans="2:7">
      <c r="B52" s="401"/>
      <c r="C52" s="401"/>
      <c r="D52" s="401"/>
      <c r="E52" s="401"/>
      <c r="F52" s="401"/>
      <c r="G52" s="401"/>
    </row>
    <row r="53" spans="2:7">
      <c r="B53" s="401"/>
      <c r="C53" s="401"/>
      <c r="D53" s="401"/>
      <c r="E53" s="401"/>
      <c r="F53" s="401"/>
      <c r="G53" s="401"/>
    </row>
    <row r="54" spans="2:7">
      <c r="B54" s="401"/>
      <c r="C54" s="401"/>
      <c r="D54" s="401"/>
      <c r="E54" s="401"/>
      <c r="F54" s="401"/>
      <c r="G54" s="401"/>
    </row>
    <row r="55" spans="2:7">
      <c r="B55" s="401"/>
      <c r="C55" s="401"/>
      <c r="D55" s="401"/>
      <c r="E55" s="401"/>
      <c r="F55" s="401"/>
      <c r="G55" s="401"/>
    </row>
  </sheetData>
  <mergeCells count="14">
    <mergeCell ref="B46:G46"/>
    <mergeCell ref="B47:G47"/>
    <mergeCell ref="C8:D8"/>
    <mergeCell ref="C9:D9"/>
    <mergeCell ref="E12:G12"/>
    <mergeCell ref="B37:G45"/>
    <mergeCell ref="B54:G54"/>
    <mergeCell ref="B55:G55"/>
    <mergeCell ref="B48:G48"/>
    <mergeCell ref="B49:G49"/>
    <mergeCell ref="B50:G50"/>
    <mergeCell ref="B51:G51"/>
    <mergeCell ref="B52:G52"/>
    <mergeCell ref="B53:G53"/>
  </mergeCells>
  <phoneticPr fontId="19" type="noConversion"/>
  <pageMargins left="0.59055118110236227" right="0.39370078740157483" top="0.98425196850393704" bottom="0.98425196850393704" header="0.51181102362204722" footer="0.51181102362204722"/>
  <pageSetup paperSize="9" firstPageNumber="2" orientation="portrait" useFirstPageNumber="1" horizontalDpi="300" verticalDpi="300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BE51"/>
  <sheetViews>
    <sheetView showZeros="0" view="pageBreakPreview" zoomScaleNormal="100" workbookViewId="0">
      <selection activeCell="J1" sqref="J1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6.5703125" customWidth="1"/>
    <col min="5" max="5" width="10.7109375" customWidth="1"/>
    <col min="6" max="6" width="12.5703125" customWidth="1"/>
    <col min="7" max="7" width="10.7109375" customWidth="1"/>
    <col min="8" max="8" width="11.140625" customWidth="1"/>
    <col min="9" max="9" width="10.7109375" customWidth="1"/>
  </cols>
  <sheetData>
    <row r="1" spans="1:11" ht="17.25" customHeight="1" thickTop="1">
      <c r="A1" s="411" t="s">
        <v>9</v>
      </c>
      <c r="B1" s="412"/>
      <c r="C1" s="417" t="s">
        <v>200</v>
      </c>
      <c r="D1" s="418"/>
      <c r="E1" s="418"/>
      <c r="F1" s="418"/>
      <c r="G1" s="419"/>
      <c r="H1" s="384" t="s">
        <v>340</v>
      </c>
      <c r="I1" s="215"/>
    </row>
    <row r="2" spans="1:11" ht="13.5" thickBot="1">
      <c r="A2" s="413" t="s">
        <v>5</v>
      </c>
      <c r="B2" s="414"/>
      <c r="C2" s="258" t="s">
        <v>201</v>
      </c>
      <c r="D2" s="259"/>
      <c r="E2" s="260"/>
      <c r="F2" s="259"/>
      <c r="G2" s="385"/>
      <c r="H2" s="343"/>
      <c r="I2" s="344"/>
    </row>
    <row r="3" spans="1:11" ht="13.5" thickTop="1">
      <c r="F3" s="12"/>
    </row>
    <row r="4" spans="1:11" ht="19.5" customHeight="1">
      <c r="A4" s="70" t="s">
        <v>77</v>
      </c>
      <c r="B4" s="71"/>
      <c r="C4" s="71"/>
      <c r="D4" s="71"/>
      <c r="E4" s="72"/>
      <c r="F4" s="71"/>
      <c r="G4" s="71"/>
      <c r="H4" s="71"/>
      <c r="I4" s="71"/>
    </row>
    <row r="5" spans="1:11" ht="13.5" thickBot="1"/>
    <row r="6" spans="1:11" s="12" customFormat="1" ht="13.5" thickBot="1">
      <c r="A6" s="73"/>
      <c r="B6" s="74" t="s">
        <v>74</v>
      </c>
      <c r="C6" s="74"/>
      <c r="D6" s="75"/>
      <c r="E6" s="76" t="s">
        <v>47</v>
      </c>
      <c r="F6" s="77" t="s">
        <v>48</v>
      </c>
      <c r="G6" s="77" t="s">
        <v>49</v>
      </c>
      <c r="H6" s="77" t="s">
        <v>50</v>
      </c>
      <c r="I6" s="78" t="s">
        <v>30</v>
      </c>
    </row>
    <row r="7" spans="1:11" s="12" customFormat="1">
      <c r="A7" s="120" t="s">
        <v>83</v>
      </c>
      <c r="B7" s="121" t="str">
        <f>Položky!C8</f>
        <v xml:space="preserve">Větrání </v>
      </c>
      <c r="C7" s="122"/>
      <c r="D7" s="123"/>
      <c r="E7" s="88">
        <v>0</v>
      </c>
      <c r="F7" s="89">
        <f>SUM(Položky!G56:G60)</f>
        <v>0</v>
      </c>
      <c r="G7" s="89">
        <f>Položky!G54</f>
        <v>0</v>
      </c>
      <c r="H7" s="89">
        <f>Položky!G62</f>
        <v>0</v>
      </c>
      <c r="I7" s="90">
        <v>0</v>
      </c>
    </row>
    <row r="8" spans="1:11" s="12" customFormat="1">
      <c r="A8" s="120" t="s">
        <v>82</v>
      </c>
      <c r="B8" s="121" t="str">
        <f>Položky!C64</f>
        <v>Klimatizace 2.NP</v>
      </c>
      <c r="C8" s="122"/>
      <c r="D8" s="123"/>
      <c r="E8" s="88">
        <v>0</v>
      </c>
      <c r="F8" s="89"/>
      <c r="G8" s="89">
        <f>Položky!G102</f>
        <v>0</v>
      </c>
      <c r="H8" s="89">
        <f>Položky!G104</f>
        <v>0</v>
      </c>
      <c r="I8" s="90">
        <v>0</v>
      </c>
    </row>
    <row r="9" spans="1:11" s="12" customFormat="1">
      <c r="A9" s="120" t="s">
        <v>80</v>
      </c>
      <c r="B9" s="121" t="str">
        <f>Položky!C106</f>
        <v>Úprava větrání 1, 3 a 4.NP</v>
      </c>
      <c r="C9" s="122"/>
      <c r="D9" s="123"/>
      <c r="E9" s="88">
        <v>0</v>
      </c>
      <c r="F9" s="89">
        <f>SUM(Položky!G138:G142)</f>
        <v>0</v>
      </c>
      <c r="G9" s="89">
        <f>Položky!G136</f>
        <v>0</v>
      </c>
      <c r="H9" s="89">
        <f>SUM(Položky!G144)</f>
        <v>0</v>
      </c>
      <c r="I9" s="90">
        <v>0</v>
      </c>
    </row>
    <row r="10" spans="1:11" s="12" customFormat="1">
      <c r="A10" s="251" t="s">
        <v>81</v>
      </c>
      <c r="B10" s="121" t="str">
        <f>Položky!C146</f>
        <v>Demontáže</v>
      </c>
      <c r="C10" s="122"/>
      <c r="D10" s="123"/>
      <c r="E10" s="88">
        <v>0</v>
      </c>
      <c r="F10" s="89"/>
      <c r="G10" s="89">
        <f>Položky!G137</f>
        <v>0</v>
      </c>
      <c r="H10" s="89">
        <f>SUM(Položky!G150)</f>
        <v>0</v>
      </c>
      <c r="I10" s="90">
        <v>0</v>
      </c>
    </row>
    <row r="11" spans="1:11" s="12" customFormat="1">
      <c r="A11" s="120" t="str">
        <f>Položky!B152</f>
        <v>5.</v>
      </c>
      <c r="B11" s="121" t="str">
        <f>Položky!C152</f>
        <v>Protipožární ucpávky</v>
      </c>
      <c r="C11" s="122"/>
      <c r="D11" s="123"/>
      <c r="E11" s="88">
        <v>0</v>
      </c>
      <c r="F11" s="89">
        <f>Položky!G159</f>
        <v>0</v>
      </c>
      <c r="G11" s="89">
        <v>0</v>
      </c>
      <c r="H11" s="89">
        <v>0</v>
      </c>
      <c r="I11" s="90">
        <v>0</v>
      </c>
    </row>
    <row r="12" spans="1:11" s="12" customFormat="1">
      <c r="A12" s="251" t="str">
        <f>Položky!B161</f>
        <v>6.</v>
      </c>
      <c r="B12" s="183" t="str">
        <f>Položky!C161</f>
        <v>Zkoušky a zaregulování</v>
      </c>
      <c r="C12" s="122"/>
      <c r="D12" s="123"/>
      <c r="E12" s="88">
        <v>0</v>
      </c>
      <c r="F12" s="89">
        <v>0</v>
      </c>
      <c r="G12" s="89">
        <v>0</v>
      </c>
      <c r="H12" s="89">
        <f>Položky!G211</f>
        <v>0</v>
      </c>
      <c r="I12" s="90">
        <v>0</v>
      </c>
    </row>
    <row r="13" spans="1:11" s="12" customFormat="1">
      <c r="A13" s="251"/>
      <c r="B13" s="183"/>
      <c r="C13" s="122"/>
      <c r="D13" s="123"/>
      <c r="E13" s="88"/>
      <c r="F13" s="89"/>
      <c r="G13" s="89"/>
      <c r="H13" s="89"/>
      <c r="I13" s="90"/>
    </row>
    <row r="14" spans="1:11" s="12" customFormat="1" ht="13.5" thickBot="1">
      <c r="A14" s="120"/>
      <c r="B14" s="121"/>
      <c r="C14" s="122"/>
      <c r="D14" s="123"/>
      <c r="E14" s="88"/>
      <c r="F14" s="89"/>
      <c r="G14" s="89"/>
      <c r="H14" s="89"/>
      <c r="I14" s="90"/>
    </row>
    <row r="15" spans="1:11" s="84" customFormat="1" ht="13.5" thickBot="1">
      <c r="A15" s="79"/>
      <c r="B15" s="80" t="s">
        <v>51</v>
      </c>
      <c r="C15" s="80"/>
      <c r="D15" s="81"/>
      <c r="E15" s="82">
        <f>SUM(E7:E14)</f>
        <v>0</v>
      </c>
      <c r="F15" s="83">
        <f>SUM(F7:F14)</f>
        <v>0</v>
      </c>
      <c r="G15" s="83">
        <f>SUM(G7:G14)</f>
        <v>0</v>
      </c>
      <c r="H15" s="83">
        <f>SUM(H7:H14)</f>
        <v>0</v>
      </c>
      <c r="I15" s="213">
        <f>SUM(I7:I14)</f>
        <v>0</v>
      </c>
      <c r="K15" s="124"/>
    </row>
    <row r="16" spans="1:11">
      <c r="A16" s="12"/>
      <c r="B16" s="12"/>
      <c r="C16" s="12"/>
      <c r="D16" s="12"/>
      <c r="E16" s="12"/>
      <c r="F16" s="12"/>
      <c r="G16" s="12"/>
      <c r="H16" s="12"/>
      <c r="I16" s="12"/>
    </row>
    <row r="17" spans="1:57" ht="19.5" customHeight="1">
      <c r="A17" s="71" t="s">
        <v>60</v>
      </c>
      <c r="B17" s="71"/>
      <c r="C17" s="71"/>
      <c r="D17" s="71"/>
      <c r="E17" s="71"/>
      <c r="F17" s="71"/>
      <c r="G17" s="97"/>
      <c r="H17" s="71"/>
      <c r="I17" s="71"/>
      <c r="BA17" s="31"/>
      <c r="BB17" s="31"/>
      <c r="BC17" s="31"/>
      <c r="BD17" s="31"/>
      <c r="BE17" s="31"/>
    </row>
    <row r="18" spans="1:57" ht="13.5" thickBot="1"/>
    <row r="19" spans="1:57">
      <c r="A19" s="98" t="s">
        <v>61</v>
      </c>
      <c r="B19" s="99"/>
      <c r="C19" s="99"/>
      <c r="D19" s="100"/>
      <c r="E19" s="101" t="s">
        <v>62</v>
      </c>
      <c r="F19" s="102" t="s">
        <v>63</v>
      </c>
      <c r="G19" s="103" t="s">
        <v>64</v>
      </c>
      <c r="H19" s="104"/>
      <c r="I19" s="105" t="s">
        <v>62</v>
      </c>
    </row>
    <row r="20" spans="1:57">
      <c r="A20" s="106" t="s">
        <v>65</v>
      </c>
      <c r="B20" s="107"/>
      <c r="C20" s="107"/>
      <c r="D20" s="108"/>
      <c r="E20" s="109">
        <v>0</v>
      </c>
      <c r="F20" s="110">
        <v>0</v>
      </c>
      <c r="G20" s="111">
        <f t="shared" ref="G20:G25" si="0">SUM($F$15:$G$15)</f>
        <v>0</v>
      </c>
      <c r="H20" s="112"/>
      <c r="I20" s="113">
        <f t="shared" ref="I20:I27" si="1">E20+F20*G20/100</f>
        <v>0</v>
      </c>
      <c r="BA20">
        <v>0</v>
      </c>
    </row>
    <row r="21" spans="1:57">
      <c r="A21" s="106" t="s">
        <v>66</v>
      </c>
      <c r="B21" s="107"/>
      <c r="C21" s="107"/>
      <c r="D21" s="108"/>
      <c r="E21" s="109">
        <v>0</v>
      </c>
      <c r="F21" s="110">
        <v>0</v>
      </c>
      <c r="G21" s="111">
        <f t="shared" si="0"/>
        <v>0</v>
      </c>
      <c r="H21" s="112"/>
      <c r="I21" s="113">
        <f t="shared" si="1"/>
        <v>0</v>
      </c>
      <c r="BA21">
        <v>0</v>
      </c>
    </row>
    <row r="22" spans="1:57">
      <c r="A22" s="106" t="s">
        <v>67</v>
      </c>
      <c r="B22" s="107"/>
      <c r="C22" s="107"/>
      <c r="D22" s="108"/>
      <c r="E22" s="109">
        <v>0</v>
      </c>
      <c r="F22" s="110">
        <v>0</v>
      </c>
      <c r="G22" s="111">
        <f t="shared" si="0"/>
        <v>0</v>
      </c>
      <c r="H22" s="112"/>
      <c r="I22" s="113">
        <f t="shared" si="1"/>
        <v>0</v>
      </c>
      <c r="BA22">
        <v>0</v>
      </c>
    </row>
    <row r="23" spans="1:57">
      <c r="A23" s="106" t="s">
        <v>68</v>
      </c>
      <c r="B23" s="107"/>
      <c r="C23" s="107"/>
      <c r="D23" s="108"/>
      <c r="E23" s="109">
        <v>0</v>
      </c>
      <c r="F23" s="110">
        <v>0</v>
      </c>
      <c r="G23" s="111">
        <f t="shared" si="0"/>
        <v>0</v>
      </c>
      <c r="H23" s="112"/>
      <c r="I23" s="113">
        <f t="shared" si="1"/>
        <v>0</v>
      </c>
      <c r="BA23">
        <v>0</v>
      </c>
    </row>
    <row r="24" spans="1:57">
      <c r="A24" s="106" t="s">
        <v>69</v>
      </c>
      <c r="B24" s="107"/>
      <c r="C24" s="107"/>
      <c r="D24" s="108"/>
      <c r="E24" s="109">
        <v>0</v>
      </c>
      <c r="F24" s="110">
        <v>0</v>
      </c>
      <c r="G24" s="111">
        <f t="shared" si="0"/>
        <v>0</v>
      </c>
      <c r="H24" s="112"/>
      <c r="I24" s="113">
        <f t="shared" si="1"/>
        <v>0</v>
      </c>
      <c r="BA24">
        <v>1</v>
      </c>
    </row>
    <row r="25" spans="1:57">
      <c r="A25" s="106" t="s">
        <v>70</v>
      </c>
      <c r="B25" s="107"/>
      <c r="C25" s="107"/>
      <c r="D25" s="108"/>
      <c r="E25" s="109">
        <v>0</v>
      </c>
      <c r="F25" s="110">
        <v>0</v>
      </c>
      <c r="G25" s="111">
        <f t="shared" si="0"/>
        <v>0</v>
      </c>
      <c r="H25" s="112"/>
      <c r="I25" s="113">
        <f t="shared" si="1"/>
        <v>0</v>
      </c>
      <c r="BA25">
        <v>1</v>
      </c>
    </row>
    <row r="26" spans="1:57">
      <c r="A26" s="106" t="s">
        <v>71</v>
      </c>
      <c r="B26" s="107"/>
      <c r="C26" s="107"/>
      <c r="D26" s="108"/>
      <c r="E26" s="109">
        <v>0</v>
      </c>
      <c r="F26" s="110">
        <v>0</v>
      </c>
      <c r="G26" s="111">
        <f>CHOOSE(BA26+1,HSV+PSV,HSV+PSV+Mont,HSV+PSV+Dodavka+Mont,HSV,PSV,Mont,Dodavka,Mont+Dodavka,0)</f>
        <v>0</v>
      </c>
      <c r="H26" s="112"/>
      <c r="I26" s="113">
        <f t="shared" si="1"/>
        <v>0</v>
      </c>
      <c r="BA26">
        <v>2</v>
      </c>
    </row>
    <row r="27" spans="1:57">
      <c r="A27" s="106" t="s">
        <v>72</v>
      </c>
      <c r="B27" s="107"/>
      <c r="C27" s="107"/>
      <c r="D27" s="108"/>
      <c r="E27" s="109">
        <v>0</v>
      </c>
      <c r="F27" s="110">
        <v>0</v>
      </c>
      <c r="G27" s="111">
        <f>CHOOSE(BA27+1,HSV+PSV,HSV+PSV+Mont,HSV+PSV+Dodavka+Mont,HSV,PSV,Mont,Dodavka,Mont+Dodavka,0)</f>
        <v>0</v>
      </c>
      <c r="H27" s="112"/>
      <c r="I27" s="113">
        <f t="shared" si="1"/>
        <v>0</v>
      </c>
      <c r="BA27">
        <v>2</v>
      </c>
    </row>
    <row r="28" spans="1:57" ht="13.5" thickBot="1">
      <c r="A28" s="114"/>
      <c r="B28" s="115" t="s">
        <v>73</v>
      </c>
      <c r="C28" s="116"/>
      <c r="D28" s="117"/>
      <c r="E28" s="118"/>
      <c r="F28" s="119"/>
      <c r="G28" s="119"/>
      <c r="H28" s="415">
        <f>SUM(I20:I27)</f>
        <v>0</v>
      </c>
      <c r="I28" s="416"/>
    </row>
    <row r="29" spans="1:57">
      <c r="F29" s="85"/>
      <c r="G29" s="86"/>
      <c r="H29" s="86"/>
      <c r="I29" s="87"/>
    </row>
    <row r="30" spans="1:57">
      <c r="F30" s="85"/>
      <c r="G30" s="86"/>
      <c r="H30" s="86"/>
      <c r="I30" s="87"/>
    </row>
    <row r="31" spans="1:57">
      <c r="F31" s="85"/>
      <c r="G31" s="86"/>
      <c r="H31" s="86"/>
      <c r="I31" s="87"/>
    </row>
    <row r="32" spans="1:57">
      <c r="F32" s="85"/>
      <c r="G32" s="86"/>
      <c r="H32" s="86"/>
      <c r="I32" s="87"/>
    </row>
    <row r="33" spans="6:9">
      <c r="F33" s="85"/>
      <c r="G33" s="86"/>
      <c r="H33" s="86"/>
      <c r="I33" s="87"/>
    </row>
    <row r="34" spans="6:9">
      <c r="F34" s="85"/>
      <c r="G34" s="86"/>
      <c r="H34" s="86"/>
      <c r="I34" s="87"/>
    </row>
    <row r="35" spans="6:9">
      <c r="F35" s="85"/>
      <c r="G35" s="86"/>
      <c r="H35" s="86"/>
      <c r="I35" s="87"/>
    </row>
    <row r="36" spans="6:9">
      <c r="F36" s="85"/>
      <c r="G36" s="86"/>
      <c r="H36" s="86"/>
      <c r="I36" s="87"/>
    </row>
    <row r="37" spans="6:9">
      <c r="F37" s="85"/>
      <c r="G37" s="86"/>
      <c r="H37" s="86"/>
      <c r="I37" s="87"/>
    </row>
    <row r="38" spans="6:9">
      <c r="F38" s="85"/>
      <c r="G38" s="86"/>
      <c r="H38" s="86"/>
      <c r="I38" s="87"/>
    </row>
    <row r="39" spans="6:9">
      <c r="F39" s="85"/>
      <c r="G39" s="86"/>
      <c r="H39" s="86"/>
      <c r="I39" s="87"/>
    </row>
    <row r="40" spans="6:9">
      <c r="F40" s="85"/>
      <c r="G40" s="86"/>
      <c r="H40" s="86"/>
      <c r="I40" s="87"/>
    </row>
    <row r="41" spans="6:9">
      <c r="F41" s="85"/>
      <c r="G41" s="86"/>
      <c r="H41" s="86"/>
      <c r="I41" s="87"/>
    </row>
    <row r="42" spans="6:9">
      <c r="F42" s="85"/>
      <c r="G42" s="86"/>
      <c r="H42" s="86"/>
      <c r="I42" s="87"/>
    </row>
    <row r="43" spans="6:9">
      <c r="F43" s="85"/>
      <c r="G43" s="86"/>
      <c r="H43" s="86"/>
      <c r="I43" s="87"/>
    </row>
    <row r="44" spans="6:9">
      <c r="F44" s="85"/>
      <c r="G44" s="86"/>
      <c r="H44" s="86"/>
      <c r="I44" s="87"/>
    </row>
    <row r="45" spans="6:9">
      <c r="F45" s="85"/>
      <c r="G45" s="86"/>
      <c r="H45" s="86"/>
      <c r="I45" s="87"/>
    </row>
    <row r="46" spans="6:9">
      <c r="F46" s="85"/>
      <c r="G46" s="86"/>
      <c r="H46" s="86"/>
      <c r="I46" s="87"/>
    </row>
    <row r="47" spans="6:9">
      <c r="F47" s="85"/>
      <c r="G47" s="86"/>
      <c r="H47" s="86"/>
      <c r="I47" s="87"/>
    </row>
    <row r="48" spans="6:9">
      <c r="F48" s="85"/>
      <c r="G48" s="86"/>
      <c r="H48" s="86"/>
      <c r="I48" s="87"/>
    </row>
    <row r="49" spans="6:9">
      <c r="F49" s="85"/>
      <c r="G49" s="86"/>
      <c r="H49" s="86"/>
      <c r="I49" s="87"/>
    </row>
    <row r="50" spans="6:9">
      <c r="F50" s="85"/>
      <c r="G50" s="86"/>
      <c r="H50" s="86"/>
      <c r="I50" s="87"/>
    </row>
    <row r="51" spans="6:9">
      <c r="F51" s="85"/>
      <c r="G51" s="86"/>
      <c r="H51" s="86"/>
      <c r="I51" s="87"/>
    </row>
  </sheetData>
  <mergeCells count="4">
    <mergeCell ref="A1:B1"/>
    <mergeCell ref="A2:B2"/>
    <mergeCell ref="H28:I28"/>
    <mergeCell ref="C1:G1"/>
  </mergeCells>
  <phoneticPr fontId="19" type="noConversion"/>
  <pageMargins left="0.39370078740157483" right="0.39370078740157483" top="0.98425196850393704" bottom="0.98425196850393704" header="0.51181102362204722" footer="0.51181102362204722"/>
  <pageSetup paperSize="9" firstPageNumber="3" orientation="portrait" useFirstPageNumber="1" horizontalDpi="300" verticalDpi="300" r:id="rId1"/>
  <headerFooter alignWithMargins="0">
    <oddHeader>&amp;L&amp;P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"/>
  <dimension ref="A1:T230"/>
  <sheetViews>
    <sheetView showZeros="0" view="pageBreakPreview" zoomScaleNormal="100" zoomScaleSheetLayoutView="100" workbookViewId="0">
      <selection activeCell="H1" sqref="H1"/>
    </sheetView>
  </sheetViews>
  <sheetFormatPr defaultRowHeight="12.75"/>
  <cols>
    <col min="1" max="1" width="4.28515625" style="132" customWidth="1"/>
    <col min="2" max="2" width="6.85546875" style="137" customWidth="1"/>
    <col min="3" max="3" width="44" style="140" customWidth="1"/>
    <col min="4" max="4" width="3.7109375" style="212" customWidth="1"/>
    <col min="5" max="5" width="4.7109375" style="210" customWidth="1"/>
    <col min="6" max="6" width="8.7109375" style="211" customWidth="1"/>
    <col min="7" max="7" width="9.7109375" style="194" customWidth="1"/>
    <col min="8" max="10" width="9.140625" style="139"/>
    <col min="11" max="11" width="11.7109375" style="139" bestFit="1" customWidth="1"/>
    <col min="12" max="20" width="9.140625" style="139"/>
    <col min="21" max="16384" width="9.140625" style="138"/>
  </cols>
  <sheetData>
    <row r="1" spans="1:20" s="136" customFormat="1" ht="15.75">
      <c r="A1" s="131"/>
      <c r="B1" s="427" t="s">
        <v>337</v>
      </c>
      <c r="C1" s="427"/>
      <c r="D1" s="427"/>
      <c r="E1" s="427"/>
      <c r="F1" s="427"/>
      <c r="G1" s="427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</row>
    <row r="2" spans="1:20" s="136" customFormat="1" ht="13.5" thickBot="1">
      <c r="A2" s="131"/>
      <c r="C2" s="126"/>
      <c r="D2" s="188"/>
      <c r="E2" s="189"/>
      <c r="F2" s="190"/>
      <c r="G2" s="188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</row>
    <row r="3" spans="1:20" s="136" customFormat="1" ht="15.75" customHeight="1" thickTop="1">
      <c r="A3" s="144"/>
      <c r="B3" s="430" t="s">
        <v>282</v>
      </c>
      <c r="C3" s="431"/>
      <c r="D3" s="431"/>
      <c r="E3" s="432"/>
      <c r="F3" s="327" t="s">
        <v>338</v>
      </c>
      <c r="G3" s="214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</row>
    <row r="4" spans="1:20" s="136" customFormat="1" ht="13.5" thickBot="1">
      <c r="A4" s="145"/>
      <c r="B4" s="424" t="s">
        <v>199</v>
      </c>
      <c r="C4" s="425"/>
      <c r="D4" s="425"/>
      <c r="E4" s="426"/>
      <c r="F4" s="428"/>
      <c r="G4" s="429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</row>
    <row r="5" spans="1:20" ht="13.5" thickTop="1">
      <c r="C5" s="91"/>
      <c r="D5" s="191"/>
      <c r="E5" s="192"/>
      <c r="F5" s="193"/>
    </row>
    <row r="6" spans="1:20" s="92" customFormat="1">
      <c r="A6" s="173"/>
      <c r="B6" s="127" t="s">
        <v>79</v>
      </c>
      <c r="C6" s="128" t="s">
        <v>59</v>
      </c>
      <c r="D6" s="195" t="s">
        <v>56</v>
      </c>
      <c r="E6" s="196" t="s">
        <v>78</v>
      </c>
      <c r="F6" s="197" t="s">
        <v>57</v>
      </c>
      <c r="G6" s="198" t="s">
        <v>58</v>
      </c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</row>
    <row r="7" spans="1:20" s="92" customFormat="1">
      <c r="A7" s="149"/>
      <c r="B7" s="150"/>
      <c r="C7" s="149"/>
      <c r="D7" s="199"/>
      <c r="E7" s="200"/>
      <c r="F7" s="201"/>
      <c r="G7" s="201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</row>
    <row r="8" spans="1:20" s="163" customFormat="1">
      <c r="A8" s="133"/>
      <c r="B8" s="164" t="s">
        <v>83</v>
      </c>
      <c r="C8" s="165" t="s">
        <v>203</v>
      </c>
      <c r="D8" s="271"/>
      <c r="E8" s="272"/>
      <c r="F8" s="273"/>
      <c r="G8" s="273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</row>
    <row r="9" spans="1:20" s="142" customFormat="1">
      <c r="A9" s="133"/>
      <c r="B9" s="148"/>
      <c r="C9" s="146"/>
      <c r="D9" s="274"/>
      <c r="E9" s="275"/>
      <c r="F9" s="276"/>
      <c r="G9" s="276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</row>
    <row r="10" spans="1:20" s="329" customFormat="1" ht="38.25">
      <c r="A10" s="133" t="s">
        <v>88</v>
      </c>
      <c r="B10" s="160" t="s">
        <v>84</v>
      </c>
      <c r="C10" s="94" t="s">
        <v>151</v>
      </c>
      <c r="D10" s="247" t="s">
        <v>3</v>
      </c>
      <c r="E10" s="244">
        <v>1</v>
      </c>
      <c r="F10" s="245">
        <v>0</v>
      </c>
      <c r="G10" s="245">
        <f>PRODUCT(D10:F10)</f>
        <v>0</v>
      </c>
      <c r="H10" s="328"/>
      <c r="I10" s="328"/>
      <c r="J10" s="328"/>
      <c r="K10" s="328"/>
      <c r="L10" s="328"/>
      <c r="M10" s="328"/>
      <c r="N10" s="328"/>
      <c r="O10" s="328"/>
      <c r="P10" s="328"/>
      <c r="Q10" s="328"/>
      <c r="R10" s="328"/>
      <c r="S10" s="328"/>
    </row>
    <row r="11" spans="1:20" s="329" customFormat="1">
      <c r="A11" s="133" t="s">
        <v>137</v>
      </c>
      <c r="B11" s="160"/>
      <c r="C11" s="94" t="s">
        <v>333</v>
      </c>
      <c r="D11" s="346" t="s">
        <v>3</v>
      </c>
      <c r="E11" s="347">
        <v>1</v>
      </c>
      <c r="F11" s="348">
        <v>0</v>
      </c>
      <c r="G11" s="349">
        <f>PRODUCT(E11:F11)</f>
        <v>0</v>
      </c>
      <c r="H11" s="328"/>
      <c r="I11" s="328"/>
      <c r="J11" s="328"/>
      <c r="K11" s="328"/>
      <c r="L11" s="328"/>
      <c r="M11" s="328"/>
      <c r="N11" s="328"/>
      <c r="O11" s="328"/>
      <c r="P11" s="328"/>
      <c r="Q11" s="328"/>
      <c r="R11" s="328"/>
      <c r="S11" s="328"/>
    </row>
    <row r="12" spans="1:20" s="329" customFormat="1" ht="25.5">
      <c r="A12" s="133">
        <v>3</v>
      </c>
      <c r="B12" s="160"/>
      <c r="C12" s="345" t="s">
        <v>341</v>
      </c>
      <c r="D12" s="346" t="s">
        <v>3</v>
      </c>
      <c r="E12" s="347">
        <v>1</v>
      </c>
      <c r="F12" s="348">
        <v>0</v>
      </c>
      <c r="G12" s="349">
        <f>PRODUCT(E12:F12)</f>
        <v>0</v>
      </c>
      <c r="H12" s="328"/>
      <c r="I12" s="328"/>
      <c r="J12" s="328"/>
      <c r="K12" s="328"/>
      <c r="L12" s="328"/>
      <c r="M12" s="328"/>
      <c r="N12" s="328"/>
      <c r="O12" s="328"/>
      <c r="P12" s="328"/>
      <c r="Q12" s="328"/>
      <c r="R12" s="328"/>
      <c r="S12" s="328"/>
    </row>
    <row r="13" spans="1:20" s="329" customFormat="1">
      <c r="A13" s="133"/>
      <c r="B13" s="160"/>
      <c r="C13" s="94"/>
      <c r="D13" s="247"/>
      <c r="E13" s="244"/>
      <c r="F13" s="245"/>
      <c r="G13" s="245"/>
      <c r="H13" s="328"/>
      <c r="I13" s="328"/>
      <c r="J13" s="328"/>
      <c r="K13" s="328"/>
      <c r="L13" s="328"/>
      <c r="M13" s="328"/>
      <c r="N13" s="328"/>
      <c r="O13" s="328"/>
      <c r="P13" s="328"/>
      <c r="Q13" s="328"/>
      <c r="R13" s="328"/>
      <c r="S13" s="328"/>
    </row>
    <row r="14" spans="1:20" s="329" customFormat="1" ht="38.25">
      <c r="A14" s="133" t="s">
        <v>138</v>
      </c>
      <c r="B14" s="160" t="s">
        <v>85</v>
      </c>
      <c r="C14" s="94" t="s">
        <v>152</v>
      </c>
      <c r="D14" s="247" t="s">
        <v>3</v>
      </c>
      <c r="E14" s="244">
        <v>1</v>
      </c>
      <c r="F14" s="245">
        <v>0</v>
      </c>
      <c r="G14" s="245">
        <f>PRODUCT(D14:F14)</f>
        <v>0</v>
      </c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</row>
    <row r="15" spans="1:20" s="329" customFormat="1">
      <c r="A15" s="133" t="s">
        <v>139</v>
      </c>
      <c r="B15" s="160"/>
      <c r="C15" s="94" t="s">
        <v>333</v>
      </c>
      <c r="D15" s="346" t="s">
        <v>3</v>
      </c>
      <c r="E15" s="347">
        <v>1</v>
      </c>
      <c r="F15" s="348">
        <v>0</v>
      </c>
      <c r="G15" s="349">
        <f>PRODUCT(E15:F15)</f>
        <v>0</v>
      </c>
      <c r="H15" s="328"/>
      <c r="I15" s="328"/>
      <c r="J15" s="328"/>
      <c r="K15" s="328"/>
      <c r="L15" s="328"/>
      <c r="M15" s="328"/>
      <c r="N15" s="328"/>
      <c r="O15" s="328"/>
      <c r="P15" s="328"/>
      <c r="Q15" s="328"/>
      <c r="R15" s="328"/>
      <c r="S15" s="328"/>
    </row>
    <row r="16" spans="1:20" s="329" customFormat="1" ht="25.5">
      <c r="A16" s="133" t="s">
        <v>140</v>
      </c>
      <c r="B16" s="160"/>
      <c r="C16" s="345" t="s">
        <v>341</v>
      </c>
      <c r="D16" s="346" t="s">
        <v>3</v>
      </c>
      <c r="E16" s="347">
        <v>1</v>
      </c>
      <c r="F16" s="348">
        <v>0</v>
      </c>
      <c r="G16" s="349">
        <f>PRODUCT(E16:F16)</f>
        <v>0</v>
      </c>
      <c r="H16" s="328"/>
      <c r="I16" s="328"/>
      <c r="J16" s="328"/>
      <c r="K16" s="328"/>
      <c r="L16" s="328"/>
      <c r="M16" s="328"/>
      <c r="N16" s="328"/>
      <c r="O16" s="328"/>
      <c r="P16" s="328"/>
      <c r="Q16" s="328"/>
      <c r="R16" s="328"/>
      <c r="S16" s="328"/>
    </row>
    <row r="17" spans="1:19" s="329" customFormat="1">
      <c r="A17" s="133"/>
      <c r="B17" s="160"/>
      <c r="C17" s="94"/>
      <c r="D17" s="247"/>
      <c r="E17" s="244"/>
      <c r="F17" s="245"/>
      <c r="G17" s="245"/>
      <c r="H17" s="328"/>
      <c r="I17" s="328"/>
      <c r="J17" s="328"/>
      <c r="K17" s="328"/>
      <c r="L17" s="328"/>
      <c r="M17" s="328"/>
      <c r="N17" s="328"/>
      <c r="O17" s="328"/>
      <c r="P17" s="328"/>
      <c r="Q17" s="328"/>
      <c r="R17" s="328"/>
      <c r="S17" s="328"/>
    </row>
    <row r="18" spans="1:19" s="329" customFormat="1" ht="38.25">
      <c r="A18" s="133" t="s">
        <v>141</v>
      </c>
      <c r="B18" s="160" t="s">
        <v>86</v>
      </c>
      <c r="C18" s="94" t="s">
        <v>153</v>
      </c>
      <c r="D18" s="247" t="s">
        <v>3</v>
      </c>
      <c r="E18" s="244">
        <v>1</v>
      </c>
      <c r="F18" s="245">
        <v>0</v>
      </c>
      <c r="G18" s="245">
        <f>PRODUCT(D18:F18)</f>
        <v>0</v>
      </c>
      <c r="H18" s="328"/>
      <c r="I18" s="328"/>
      <c r="J18" s="328"/>
      <c r="K18" s="328"/>
      <c r="L18" s="328"/>
      <c r="M18" s="328"/>
      <c r="N18" s="328"/>
      <c r="O18" s="328"/>
      <c r="P18" s="328"/>
      <c r="Q18" s="328"/>
      <c r="R18" s="328"/>
      <c r="S18" s="328"/>
    </row>
    <row r="19" spans="1:19" s="329" customFormat="1">
      <c r="A19" s="133" t="s">
        <v>136</v>
      </c>
      <c r="B19" s="160"/>
      <c r="C19" s="94" t="s">
        <v>333</v>
      </c>
      <c r="D19" s="346" t="s">
        <v>3</v>
      </c>
      <c r="E19" s="347">
        <v>1</v>
      </c>
      <c r="F19" s="348">
        <v>0</v>
      </c>
      <c r="G19" s="349">
        <f>PRODUCT(E19:F19)</f>
        <v>0</v>
      </c>
      <c r="H19" s="328"/>
      <c r="I19" s="328"/>
      <c r="J19" s="328"/>
      <c r="K19" s="328"/>
      <c r="L19" s="328"/>
      <c r="M19" s="328"/>
      <c r="N19" s="328"/>
      <c r="O19" s="328"/>
      <c r="P19" s="328"/>
      <c r="Q19" s="328"/>
      <c r="R19" s="328"/>
      <c r="S19" s="328"/>
    </row>
    <row r="20" spans="1:19" s="329" customFormat="1" ht="25.5">
      <c r="A20" s="133" t="s">
        <v>207</v>
      </c>
      <c r="B20" s="160"/>
      <c r="C20" s="345" t="s">
        <v>341</v>
      </c>
      <c r="D20" s="346" t="s">
        <v>3</v>
      </c>
      <c r="E20" s="347">
        <v>1</v>
      </c>
      <c r="F20" s="348">
        <v>0</v>
      </c>
      <c r="G20" s="349">
        <f>PRODUCT(E20:F20)</f>
        <v>0</v>
      </c>
      <c r="H20" s="328"/>
      <c r="I20" s="328"/>
      <c r="J20" s="328"/>
      <c r="K20" s="328"/>
      <c r="L20" s="328"/>
      <c r="M20" s="328"/>
      <c r="N20" s="328"/>
      <c r="O20" s="328"/>
      <c r="P20" s="328"/>
      <c r="Q20" s="328"/>
      <c r="R20" s="328"/>
      <c r="S20" s="328"/>
    </row>
    <row r="21" spans="1:19" s="329" customFormat="1">
      <c r="A21" s="133"/>
      <c r="B21" s="160"/>
      <c r="C21" s="94"/>
      <c r="D21" s="247"/>
      <c r="E21" s="244"/>
      <c r="F21" s="245"/>
      <c r="G21" s="245"/>
      <c r="H21" s="328"/>
      <c r="I21" s="328"/>
      <c r="J21" s="328"/>
      <c r="K21" s="328"/>
      <c r="L21" s="328"/>
      <c r="M21" s="328"/>
      <c r="N21" s="328"/>
      <c r="O21" s="328"/>
      <c r="P21" s="328"/>
      <c r="Q21" s="328"/>
      <c r="R21" s="328"/>
      <c r="S21" s="328"/>
    </row>
    <row r="22" spans="1:19" s="329" customFormat="1" ht="25.5">
      <c r="A22" s="133" t="s">
        <v>210</v>
      </c>
      <c r="B22" s="160" t="s">
        <v>87</v>
      </c>
      <c r="C22" s="134" t="s">
        <v>277</v>
      </c>
      <c r="D22" s="289" t="s">
        <v>3</v>
      </c>
      <c r="E22" s="386">
        <v>3</v>
      </c>
      <c r="F22" s="349">
        <v>0</v>
      </c>
      <c r="G22" s="387">
        <f>PRODUCT(D22:F22)</f>
        <v>0</v>
      </c>
      <c r="H22" s="328"/>
      <c r="I22" s="328"/>
      <c r="J22" s="328"/>
      <c r="K22" s="328"/>
      <c r="L22" s="328"/>
      <c r="M22" s="328"/>
      <c r="N22" s="328"/>
      <c r="O22" s="328"/>
      <c r="P22" s="328"/>
      <c r="Q22" s="328"/>
      <c r="R22" s="328"/>
      <c r="S22" s="328"/>
    </row>
    <row r="23" spans="1:19" s="329" customFormat="1">
      <c r="A23" s="133"/>
      <c r="B23" s="160"/>
      <c r="C23" s="94"/>
      <c r="D23" s="247"/>
      <c r="E23" s="244"/>
      <c r="F23" s="245"/>
      <c r="G23" s="245"/>
      <c r="H23" s="328"/>
      <c r="I23" s="328"/>
      <c r="J23" s="328"/>
      <c r="K23" s="328"/>
      <c r="L23" s="328"/>
      <c r="M23" s="328"/>
      <c r="N23" s="328"/>
      <c r="O23" s="328"/>
      <c r="P23" s="328"/>
      <c r="Q23" s="328"/>
      <c r="R23" s="328"/>
      <c r="S23" s="328"/>
    </row>
    <row r="24" spans="1:19" s="329" customFormat="1" ht="25.5">
      <c r="A24" s="133" t="s">
        <v>212</v>
      </c>
      <c r="B24" s="160" t="s">
        <v>206</v>
      </c>
      <c r="C24" s="134" t="s">
        <v>284</v>
      </c>
      <c r="D24" s="289" t="s">
        <v>3</v>
      </c>
      <c r="E24" s="386">
        <v>1</v>
      </c>
      <c r="F24" s="349">
        <v>0</v>
      </c>
      <c r="G24" s="387">
        <f>PRODUCT(D24:F24)</f>
        <v>0</v>
      </c>
      <c r="H24" s="328"/>
      <c r="I24" s="328"/>
      <c r="J24" s="328"/>
      <c r="K24" s="328"/>
      <c r="L24" s="328"/>
      <c r="M24" s="328"/>
      <c r="N24" s="328"/>
      <c r="O24" s="328"/>
      <c r="P24" s="328"/>
      <c r="Q24" s="328"/>
      <c r="R24" s="328"/>
      <c r="S24" s="328"/>
    </row>
    <row r="25" spans="1:19" s="329" customFormat="1">
      <c r="A25" s="133"/>
      <c r="B25" s="160"/>
      <c r="C25" s="94"/>
      <c r="D25" s="247"/>
      <c r="E25" s="244"/>
      <c r="F25" s="245"/>
      <c r="G25" s="245"/>
      <c r="H25" s="328"/>
      <c r="I25" s="328"/>
      <c r="J25" s="328"/>
      <c r="K25" s="328"/>
      <c r="L25" s="328"/>
      <c r="M25" s="328"/>
      <c r="N25" s="328"/>
      <c r="O25" s="328"/>
      <c r="P25" s="328"/>
      <c r="Q25" s="328"/>
      <c r="R25" s="328"/>
      <c r="S25" s="328"/>
    </row>
    <row r="26" spans="1:19" s="329" customFormat="1" ht="51">
      <c r="A26" s="133" t="s">
        <v>239</v>
      </c>
      <c r="B26" s="160" t="s">
        <v>208</v>
      </c>
      <c r="C26" s="94" t="s">
        <v>154</v>
      </c>
      <c r="D26" s="247" t="s">
        <v>3</v>
      </c>
      <c r="E26" s="244">
        <v>3</v>
      </c>
      <c r="F26" s="245">
        <v>0</v>
      </c>
      <c r="G26" s="245">
        <f>PRODUCT(D26:F26)</f>
        <v>0</v>
      </c>
      <c r="H26" s="328"/>
      <c r="I26" s="328"/>
      <c r="J26" s="328"/>
      <c r="K26" s="328"/>
      <c r="L26" s="328"/>
      <c r="M26" s="328"/>
      <c r="N26" s="328"/>
      <c r="O26" s="328"/>
      <c r="P26" s="328"/>
      <c r="Q26" s="328"/>
      <c r="R26" s="328"/>
      <c r="S26" s="328"/>
    </row>
    <row r="27" spans="1:19" s="163" customFormat="1">
      <c r="A27" s="133"/>
      <c r="B27" s="160"/>
      <c r="C27" s="94"/>
      <c r="D27" s="247"/>
      <c r="E27" s="244"/>
      <c r="F27" s="245"/>
      <c r="G27" s="245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</row>
    <row r="28" spans="1:19" s="163" customFormat="1" ht="51">
      <c r="A28" s="133" t="s">
        <v>240</v>
      </c>
      <c r="B28" s="160" t="s">
        <v>209</v>
      </c>
      <c r="C28" s="94" t="s">
        <v>155</v>
      </c>
      <c r="D28" s="247" t="s">
        <v>3</v>
      </c>
      <c r="E28" s="244">
        <v>3</v>
      </c>
      <c r="F28" s="245">
        <v>0</v>
      </c>
      <c r="G28" s="245">
        <f>PRODUCT(D28:F28)</f>
        <v>0</v>
      </c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</row>
    <row r="29" spans="1:19" s="163" customFormat="1">
      <c r="A29" s="133"/>
      <c r="B29" s="330"/>
      <c r="C29" s="94"/>
      <c r="D29" s="247"/>
      <c r="E29" s="244"/>
      <c r="F29" s="245"/>
      <c r="G29" s="245"/>
      <c r="H29" s="162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</row>
    <row r="30" spans="1:19" s="163" customFormat="1" ht="25.5">
      <c r="A30" s="133" t="s">
        <v>241</v>
      </c>
      <c r="B30" s="160" t="s">
        <v>211</v>
      </c>
      <c r="C30" s="94" t="s">
        <v>157</v>
      </c>
      <c r="D30" s="289" t="s">
        <v>3</v>
      </c>
      <c r="E30" s="350">
        <v>4</v>
      </c>
      <c r="F30" s="279">
        <v>0</v>
      </c>
      <c r="G30" s="279">
        <f>PRODUCT(D30:F30)</f>
        <v>0</v>
      </c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</row>
    <row r="31" spans="1:19" s="163" customFormat="1">
      <c r="A31" s="133"/>
      <c r="B31" s="160"/>
      <c r="C31" s="350"/>
      <c r="D31" s="350"/>
      <c r="E31" s="350"/>
      <c r="F31" s="351"/>
      <c r="G31" s="350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</row>
    <row r="32" spans="1:19" s="163" customFormat="1" ht="25.5">
      <c r="A32" s="133" t="s">
        <v>242</v>
      </c>
      <c r="B32" s="160" t="s">
        <v>213</v>
      </c>
      <c r="C32" s="94" t="s">
        <v>156</v>
      </c>
      <c r="D32" s="289" t="s">
        <v>3</v>
      </c>
      <c r="E32" s="350">
        <v>14</v>
      </c>
      <c r="F32" s="279">
        <v>0</v>
      </c>
      <c r="G32" s="279">
        <f>PRODUCT(D32:F32)</f>
        <v>0</v>
      </c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</row>
    <row r="33" spans="1:19" s="163" customFormat="1">
      <c r="A33" s="133"/>
      <c r="B33" s="160"/>
      <c r="C33" s="228"/>
      <c r="D33" s="252"/>
      <c r="E33" s="281"/>
      <c r="F33" s="245"/>
      <c r="G33" s="245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</row>
    <row r="34" spans="1:19" s="163" customFormat="1">
      <c r="A34" s="133" t="s">
        <v>243</v>
      </c>
      <c r="B34" s="160" t="s">
        <v>214</v>
      </c>
      <c r="C34" s="265" t="s">
        <v>158</v>
      </c>
      <c r="D34" s="252" t="s">
        <v>3</v>
      </c>
      <c r="E34" s="281">
        <v>1</v>
      </c>
      <c r="F34" s="245">
        <v>0</v>
      </c>
      <c r="G34" s="245">
        <f>PRODUCT(D34:F34)</f>
        <v>0</v>
      </c>
      <c r="H34" s="162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</row>
    <row r="35" spans="1:19" s="163" customFormat="1">
      <c r="A35" s="133"/>
      <c r="B35" s="160"/>
      <c r="C35" s="228"/>
      <c r="D35" s="252"/>
      <c r="E35" s="281"/>
      <c r="F35" s="245"/>
      <c r="G35" s="245"/>
      <c r="H35" s="162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</row>
    <row r="36" spans="1:19" s="163" customFormat="1" ht="25.5">
      <c r="A36" s="133" t="s">
        <v>244</v>
      </c>
      <c r="B36" s="160" t="s">
        <v>215</v>
      </c>
      <c r="C36" s="94" t="s">
        <v>159</v>
      </c>
      <c r="D36" s="346" t="s">
        <v>1</v>
      </c>
      <c r="E36" s="350">
        <v>6</v>
      </c>
      <c r="F36" s="352">
        <v>0</v>
      </c>
      <c r="G36" s="279">
        <f>PRODUCT(D36:F36)</f>
        <v>0</v>
      </c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</row>
    <row r="37" spans="1:19" s="163" customFormat="1">
      <c r="A37" s="133"/>
      <c r="B37" s="160"/>
      <c r="C37" s="353"/>
      <c r="D37" s="289"/>
      <c r="E37" s="354"/>
      <c r="F37" s="279"/>
      <c r="G37" s="279"/>
      <c r="H37" s="162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</row>
    <row r="38" spans="1:19" s="163" customFormat="1" ht="25.5">
      <c r="A38" s="133" t="s">
        <v>245</v>
      </c>
      <c r="B38" s="160" t="s">
        <v>216</v>
      </c>
      <c r="C38" s="94" t="s">
        <v>160</v>
      </c>
      <c r="D38" s="346" t="s">
        <v>1</v>
      </c>
      <c r="E38" s="350">
        <v>10</v>
      </c>
      <c r="F38" s="352">
        <v>0</v>
      </c>
      <c r="G38" s="279">
        <f>PRODUCT(D38:F38)</f>
        <v>0</v>
      </c>
      <c r="H38" s="162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</row>
    <row r="39" spans="1:19" s="163" customFormat="1">
      <c r="A39" s="133"/>
      <c r="B39" s="160"/>
      <c r="C39" s="353"/>
      <c r="D39" s="289"/>
      <c r="E39" s="354"/>
      <c r="F39" s="279"/>
      <c r="G39" s="279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</row>
    <row r="40" spans="1:19" s="163" customFormat="1" ht="25.5">
      <c r="A40" s="133" t="s">
        <v>246</v>
      </c>
      <c r="B40" s="232" t="s">
        <v>217</v>
      </c>
      <c r="C40" s="94" t="s">
        <v>161</v>
      </c>
      <c r="D40" s="346" t="s">
        <v>1</v>
      </c>
      <c r="E40" s="350">
        <v>20</v>
      </c>
      <c r="F40" s="352">
        <v>0</v>
      </c>
      <c r="G40" s="279">
        <f>PRODUCT(D40:F40)</f>
        <v>0</v>
      </c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</row>
    <row r="41" spans="1:19" s="163" customFormat="1">
      <c r="A41" s="133"/>
      <c r="B41" s="160"/>
      <c r="C41" s="94"/>
      <c r="D41" s="247"/>
      <c r="E41" s="244"/>
      <c r="F41" s="245"/>
      <c r="G41" s="245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</row>
    <row r="42" spans="1:19" s="163" customFormat="1" ht="25.5">
      <c r="A42" s="133" t="s">
        <v>247</v>
      </c>
      <c r="B42" s="160" t="s">
        <v>218</v>
      </c>
      <c r="C42" s="134" t="s">
        <v>189</v>
      </c>
      <c r="D42" s="252" t="s">
        <v>1</v>
      </c>
      <c r="E42" s="253">
        <v>6</v>
      </c>
      <c r="F42" s="245">
        <v>0</v>
      </c>
      <c r="G42" s="245">
        <f>PRODUCT(D42:F42)</f>
        <v>0</v>
      </c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</row>
    <row r="43" spans="1:19" s="163" customFormat="1">
      <c r="A43" s="133"/>
      <c r="B43" s="264"/>
      <c r="C43" s="282"/>
      <c r="D43" s="274"/>
      <c r="E43" s="299"/>
      <c r="F43" s="245"/>
      <c r="G43" s="276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</row>
    <row r="44" spans="1:19" s="163" customFormat="1" ht="25.5">
      <c r="A44" s="133" t="s">
        <v>248</v>
      </c>
      <c r="B44" s="264" t="s">
        <v>219</v>
      </c>
      <c r="C44" s="94" t="s">
        <v>188</v>
      </c>
      <c r="D44" s="252" t="s">
        <v>1</v>
      </c>
      <c r="E44" s="253">
        <v>52</v>
      </c>
      <c r="F44" s="245">
        <v>0</v>
      </c>
      <c r="G44" s="245">
        <f>PRODUCT(D44:F44)</f>
        <v>0</v>
      </c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</row>
    <row r="45" spans="1:19" s="163" customFormat="1">
      <c r="A45" s="133"/>
      <c r="B45" s="160"/>
      <c r="C45" s="282"/>
      <c r="D45" s="274"/>
      <c r="E45" s="299"/>
      <c r="F45" s="245"/>
      <c r="G45" s="276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</row>
    <row r="46" spans="1:19" s="227" customFormat="1" ht="25.5">
      <c r="A46" s="133" t="s">
        <v>249</v>
      </c>
      <c r="B46" s="160" t="s">
        <v>220</v>
      </c>
      <c r="C46" s="134" t="s">
        <v>190</v>
      </c>
      <c r="D46" s="252" t="s">
        <v>1</v>
      </c>
      <c r="E46" s="253">
        <v>36</v>
      </c>
      <c r="F46" s="245">
        <v>0</v>
      </c>
      <c r="G46" s="245">
        <f>PRODUCT(D46:F46)</f>
        <v>0</v>
      </c>
      <c r="H46" s="226"/>
      <c r="I46" s="226"/>
      <c r="J46" s="226"/>
      <c r="K46" s="226"/>
      <c r="L46" s="226"/>
      <c r="M46" s="226"/>
      <c r="N46" s="226"/>
      <c r="O46" s="226"/>
      <c r="P46" s="226"/>
      <c r="Q46" s="226"/>
      <c r="R46" s="226"/>
      <c r="S46" s="226"/>
    </row>
    <row r="47" spans="1:19" s="227" customFormat="1">
      <c r="A47" s="133"/>
      <c r="B47" s="160"/>
      <c r="C47" s="282"/>
      <c r="D47" s="274"/>
      <c r="E47" s="299"/>
      <c r="F47" s="245"/>
      <c r="G47" s="276"/>
      <c r="H47" s="226"/>
      <c r="I47" s="226"/>
      <c r="J47" s="226"/>
      <c r="K47" s="226"/>
      <c r="L47" s="226"/>
      <c r="M47" s="226"/>
      <c r="N47" s="226"/>
      <c r="O47" s="226"/>
      <c r="P47" s="226"/>
      <c r="Q47" s="226"/>
      <c r="R47" s="226"/>
      <c r="S47" s="226"/>
    </row>
    <row r="48" spans="1:19" s="227" customFormat="1" ht="25.5">
      <c r="A48" s="133" t="s">
        <v>250</v>
      </c>
      <c r="B48" s="166" t="s">
        <v>221</v>
      </c>
      <c r="C48" s="94" t="s">
        <v>191</v>
      </c>
      <c r="D48" s="346" t="s">
        <v>1</v>
      </c>
      <c r="E48" s="350">
        <v>41</v>
      </c>
      <c r="F48" s="352">
        <v>0</v>
      </c>
      <c r="G48" s="245">
        <f>PRODUCT(D48:F48)</f>
        <v>0</v>
      </c>
      <c r="H48" s="226"/>
      <c r="I48" s="226"/>
      <c r="J48" s="226"/>
      <c r="K48" s="226"/>
      <c r="L48" s="226"/>
      <c r="M48" s="226"/>
      <c r="N48" s="226"/>
      <c r="O48" s="226"/>
      <c r="P48" s="226"/>
      <c r="Q48" s="226"/>
      <c r="R48" s="226"/>
      <c r="S48" s="226"/>
    </row>
    <row r="49" spans="1:20" s="227" customFormat="1">
      <c r="A49" s="133"/>
      <c r="B49" s="166"/>
      <c r="C49" s="94"/>
      <c r="D49" s="346"/>
      <c r="E49" s="350"/>
      <c r="F49" s="352">
        <v>0</v>
      </c>
      <c r="G49" s="245"/>
      <c r="H49" s="226"/>
      <c r="I49" s="226"/>
      <c r="J49" s="226"/>
      <c r="K49" s="226"/>
      <c r="L49" s="226"/>
      <c r="M49" s="226"/>
      <c r="N49" s="226"/>
      <c r="O49" s="226"/>
      <c r="P49" s="226"/>
      <c r="Q49" s="226"/>
      <c r="R49" s="226"/>
      <c r="S49" s="226"/>
    </row>
    <row r="50" spans="1:20" s="227" customFormat="1" ht="25.5">
      <c r="A50" s="133" t="s">
        <v>251</v>
      </c>
      <c r="B50" s="166" t="s">
        <v>222</v>
      </c>
      <c r="C50" s="94" t="s">
        <v>192</v>
      </c>
      <c r="D50" s="346" t="s">
        <v>1</v>
      </c>
      <c r="E50" s="350">
        <v>24</v>
      </c>
      <c r="F50" s="352">
        <v>0</v>
      </c>
      <c r="G50" s="245">
        <f>PRODUCT(D50:F50)</f>
        <v>0</v>
      </c>
      <c r="H50" s="226"/>
      <c r="I50" s="226"/>
      <c r="J50" s="226"/>
      <c r="K50" s="226"/>
      <c r="L50" s="226"/>
      <c r="M50" s="226"/>
      <c r="N50" s="226"/>
      <c r="O50" s="226"/>
      <c r="P50" s="226"/>
      <c r="Q50" s="226"/>
      <c r="R50" s="226"/>
      <c r="S50" s="226"/>
    </row>
    <row r="51" spans="1:20" s="227" customFormat="1">
      <c r="A51" s="133"/>
      <c r="B51" s="166"/>
      <c r="C51" s="282"/>
      <c r="D51" s="252"/>
      <c r="E51" s="281"/>
      <c r="F51" s="245"/>
      <c r="G51" s="245"/>
      <c r="H51" s="226"/>
      <c r="I51" s="226"/>
      <c r="J51" s="226"/>
      <c r="K51" s="226"/>
      <c r="L51" s="226"/>
      <c r="M51" s="226"/>
      <c r="N51" s="226"/>
      <c r="O51" s="226"/>
      <c r="P51" s="226"/>
      <c r="Q51" s="226"/>
      <c r="R51" s="226"/>
      <c r="S51" s="226"/>
    </row>
    <row r="52" spans="1:20" s="227" customFormat="1" ht="25.5">
      <c r="A52" s="133"/>
      <c r="B52" s="166" t="s">
        <v>223</v>
      </c>
      <c r="C52" s="167" t="s">
        <v>147</v>
      </c>
      <c r="D52" s="283" t="s">
        <v>53</v>
      </c>
      <c r="E52" s="284">
        <v>115</v>
      </c>
      <c r="F52" s="285">
        <v>0</v>
      </c>
      <c r="G52" s="285">
        <f>PRODUCT(D52:F52)</f>
        <v>0</v>
      </c>
      <c r="H52" s="226"/>
      <c r="I52" s="226"/>
      <c r="J52" s="226"/>
      <c r="K52" s="226"/>
      <c r="L52" s="226"/>
      <c r="M52" s="226"/>
      <c r="N52" s="226"/>
      <c r="O52" s="226"/>
      <c r="P52" s="226"/>
      <c r="Q52" s="226"/>
      <c r="R52" s="226"/>
      <c r="S52" s="226"/>
    </row>
    <row r="53" spans="1:20" s="218" customFormat="1">
      <c r="A53" s="133"/>
      <c r="B53" s="224"/>
      <c r="C53" s="225"/>
      <c r="D53" s="233"/>
      <c r="E53" s="277"/>
      <c r="F53" s="234"/>
      <c r="G53" s="234"/>
      <c r="H53" s="217"/>
      <c r="I53" s="217"/>
      <c r="J53" s="217"/>
      <c r="K53" s="217"/>
      <c r="L53" s="217"/>
      <c r="M53" s="217"/>
      <c r="N53" s="217"/>
      <c r="O53" s="217"/>
      <c r="P53" s="217"/>
      <c r="Q53" s="217"/>
      <c r="R53" s="217"/>
      <c r="S53" s="217"/>
      <c r="T53" s="217"/>
    </row>
    <row r="54" spans="1:20" s="163" customFormat="1">
      <c r="A54" s="133" t="s">
        <v>252</v>
      </c>
      <c r="B54" s="164" t="s">
        <v>22</v>
      </c>
      <c r="C54" s="168"/>
      <c r="D54" s="271"/>
      <c r="E54" s="286"/>
      <c r="F54" s="273"/>
      <c r="G54" s="287">
        <f>SUM(G10:G53)</f>
        <v>0</v>
      </c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</row>
    <row r="55" spans="1:20" s="223" customFormat="1">
      <c r="A55" s="133"/>
      <c r="B55" s="216"/>
      <c r="C55" s="216"/>
      <c r="D55" s="216"/>
      <c r="E55" s="216"/>
      <c r="F55" s="216"/>
      <c r="G55" s="216"/>
      <c r="H55" s="222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</row>
    <row r="56" spans="1:20" s="223" customFormat="1" ht="38.25">
      <c r="A56" s="133" t="s">
        <v>253</v>
      </c>
      <c r="B56" s="264" t="s">
        <v>278</v>
      </c>
      <c r="C56" s="94" t="s">
        <v>162</v>
      </c>
      <c r="D56" s="278" t="s">
        <v>52</v>
      </c>
      <c r="E56" s="288">
        <v>25</v>
      </c>
      <c r="F56" s="279">
        <v>0</v>
      </c>
      <c r="G56" s="279">
        <f>PRODUCT(D56:F56)</f>
        <v>0</v>
      </c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</row>
    <row r="57" spans="1:20" s="223" customFormat="1">
      <c r="A57" s="133"/>
      <c r="B57" s="264"/>
      <c r="C57" s="94"/>
      <c r="D57" s="278"/>
      <c r="E57" s="288"/>
      <c r="F57" s="279"/>
      <c r="G57" s="279"/>
      <c r="H57" s="222"/>
      <c r="I57" s="222"/>
      <c r="J57" s="222"/>
      <c r="K57" s="222"/>
      <c r="L57" s="222"/>
      <c r="M57" s="222"/>
      <c r="N57" s="222"/>
      <c r="O57" s="222"/>
      <c r="P57" s="222"/>
      <c r="Q57" s="222"/>
      <c r="R57" s="222"/>
      <c r="S57" s="222"/>
      <c r="T57" s="222"/>
    </row>
    <row r="58" spans="1:20" s="223" customFormat="1" ht="38.25">
      <c r="A58" s="133" t="s">
        <v>254</v>
      </c>
      <c r="B58" s="264" t="s">
        <v>279</v>
      </c>
      <c r="C58" s="94" t="s">
        <v>148</v>
      </c>
      <c r="D58" s="289" t="s">
        <v>52</v>
      </c>
      <c r="E58" s="290">
        <v>2</v>
      </c>
      <c r="F58" s="279">
        <v>0</v>
      </c>
      <c r="G58" s="245">
        <f>PRODUCT(D58:F58)</f>
        <v>0</v>
      </c>
      <c r="H58" s="222"/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2"/>
    </row>
    <row r="59" spans="1:20" s="223" customFormat="1">
      <c r="A59" s="133"/>
      <c r="B59" s="264"/>
      <c r="C59" s="94"/>
      <c r="D59" s="278"/>
      <c r="E59" s="288"/>
      <c r="F59" s="279"/>
      <c r="G59" s="279"/>
      <c r="H59" s="222"/>
      <c r="I59" s="222"/>
      <c r="J59" s="222"/>
      <c r="K59" s="222"/>
      <c r="L59" s="222"/>
      <c r="M59" s="222"/>
      <c r="N59" s="222"/>
      <c r="O59" s="222"/>
      <c r="P59" s="222"/>
      <c r="Q59" s="222"/>
      <c r="R59" s="222"/>
      <c r="S59" s="222"/>
      <c r="T59" s="222"/>
    </row>
    <row r="60" spans="1:20" s="223" customFormat="1" ht="38.25">
      <c r="A60" s="133" t="s">
        <v>255</v>
      </c>
      <c r="B60" s="264" t="s">
        <v>329</v>
      </c>
      <c r="C60" s="94" t="s">
        <v>283</v>
      </c>
      <c r="D60" s="289" t="s">
        <v>52</v>
      </c>
      <c r="E60" s="290">
        <v>8</v>
      </c>
      <c r="F60" s="279">
        <v>0</v>
      </c>
      <c r="G60" s="245">
        <f>PRODUCT(D60:F60)</f>
        <v>0</v>
      </c>
      <c r="H60" s="222"/>
      <c r="I60" s="222"/>
      <c r="J60" s="222"/>
      <c r="K60" s="222"/>
      <c r="L60" s="222"/>
      <c r="M60" s="222"/>
      <c r="N60" s="222"/>
      <c r="O60" s="222"/>
      <c r="P60" s="222"/>
      <c r="Q60" s="222"/>
      <c r="R60" s="222"/>
      <c r="S60" s="222"/>
      <c r="T60" s="222"/>
    </row>
    <row r="61" spans="1:20" s="163" customFormat="1">
      <c r="A61" s="133"/>
      <c r="B61" s="147"/>
      <c r="C61" s="146"/>
      <c r="D61" s="291"/>
      <c r="E61" s="292"/>
      <c r="F61" s="293"/>
      <c r="G61" s="293"/>
      <c r="H61" s="162"/>
      <c r="I61" s="162"/>
      <c r="J61" s="162"/>
      <c r="K61" s="162"/>
      <c r="L61" s="162"/>
      <c r="M61" s="162"/>
      <c r="N61" s="162"/>
      <c r="O61" s="162"/>
      <c r="P61" s="162"/>
      <c r="Q61" s="162"/>
      <c r="R61" s="162"/>
      <c r="S61" s="162"/>
      <c r="T61" s="162"/>
    </row>
    <row r="62" spans="1:20" s="163" customFormat="1">
      <c r="A62" s="133" t="s">
        <v>256</v>
      </c>
      <c r="B62" s="164" t="s">
        <v>144</v>
      </c>
      <c r="C62" s="170"/>
      <c r="D62" s="271" t="s">
        <v>146</v>
      </c>
      <c r="E62" s="286">
        <v>1</v>
      </c>
      <c r="F62" s="273">
        <v>0</v>
      </c>
      <c r="G62" s="294">
        <f>F62*E62</f>
        <v>0</v>
      </c>
      <c r="H62" s="162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</row>
    <row r="63" spans="1:20" s="270" customFormat="1">
      <c r="A63" s="266"/>
      <c r="B63" s="267"/>
      <c r="C63" s="268"/>
      <c r="D63" s="295"/>
      <c r="E63" s="296"/>
      <c r="F63" s="297"/>
      <c r="G63" s="298"/>
      <c r="H63" s="269"/>
      <c r="I63" s="269"/>
      <c r="J63" s="269"/>
      <c r="K63" s="269"/>
      <c r="L63" s="269"/>
      <c r="M63" s="269"/>
      <c r="N63" s="269"/>
      <c r="O63" s="269"/>
      <c r="P63" s="269"/>
      <c r="Q63" s="269"/>
      <c r="R63" s="269"/>
      <c r="S63" s="269"/>
      <c r="T63" s="269"/>
    </row>
    <row r="64" spans="1:20" s="163" customFormat="1">
      <c r="A64" s="133"/>
      <c r="B64" s="164" t="s">
        <v>82</v>
      </c>
      <c r="C64" s="165" t="s">
        <v>186</v>
      </c>
      <c r="D64" s="271"/>
      <c r="E64" s="286"/>
      <c r="F64" s="273"/>
      <c r="G64" s="273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</row>
    <row r="65" spans="1:19" s="163" customFormat="1">
      <c r="A65" s="133"/>
      <c r="B65" s="147"/>
      <c r="C65" s="331"/>
      <c r="D65" s="291"/>
      <c r="E65" s="332"/>
      <c r="F65" s="293"/>
      <c r="G65" s="334"/>
      <c r="H65" s="162"/>
      <c r="I65" s="162"/>
      <c r="J65" s="162"/>
      <c r="K65" s="162"/>
      <c r="L65" s="162"/>
      <c r="M65" s="162"/>
      <c r="N65" s="162"/>
      <c r="O65" s="162"/>
      <c r="P65" s="162"/>
      <c r="Q65" s="162"/>
      <c r="R65" s="162"/>
      <c r="S65" s="162"/>
    </row>
    <row r="66" spans="1:19" s="329" customFormat="1" ht="38.25">
      <c r="A66" s="133"/>
      <c r="B66" s="160"/>
      <c r="C66" s="355" t="s">
        <v>183</v>
      </c>
      <c r="D66" s="230"/>
      <c r="E66" s="231"/>
      <c r="F66" s="231"/>
      <c r="G66" s="231"/>
      <c r="H66" s="328"/>
      <c r="I66" s="328"/>
      <c r="J66" s="328"/>
      <c r="K66" s="328"/>
      <c r="L66" s="328"/>
      <c r="M66" s="328"/>
      <c r="N66" s="328"/>
      <c r="O66" s="328"/>
      <c r="P66" s="328"/>
      <c r="Q66" s="328"/>
      <c r="R66" s="328"/>
      <c r="S66" s="328"/>
    </row>
    <row r="67" spans="1:19" s="329" customFormat="1">
      <c r="A67" s="133"/>
      <c r="B67" s="160"/>
      <c r="C67" s="356" t="s">
        <v>163</v>
      </c>
      <c r="D67" s="230"/>
      <c r="E67" s="231"/>
      <c r="F67" s="231"/>
      <c r="G67" s="231"/>
      <c r="H67" s="328"/>
      <c r="I67" s="328"/>
      <c r="J67" s="328"/>
      <c r="K67" s="328"/>
      <c r="L67" s="328"/>
      <c r="M67" s="328"/>
      <c r="N67" s="328"/>
      <c r="O67" s="328"/>
      <c r="P67" s="328"/>
      <c r="Q67" s="328"/>
      <c r="R67" s="328"/>
      <c r="S67" s="328"/>
    </row>
    <row r="68" spans="1:19" s="163" customFormat="1">
      <c r="A68" s="133"/>
      <c r="B68" s="330"/>
      <c r="C68" s="357" t="s">
        <v>164</v>
      </c>
      <c r="D68" s="358"/>
      <c r="E68" s="231"/>
      <c r="F68" s="231"/>
      <c r="G68" s="231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</row>
    <row r="69" spans="1:19" s="163" customFormat="1">
      <c r="A69" s="133"/>
      <c r="B69" s="330"/>
      <c r="C69" s="357" t="s">
        <v>165</v>
      </c>
      <c r="D69" s="358"/>
      <c r="E69" s="231"/>
      <c r="F69" s="231"/>
      <c r="G69" s="231"/>
      <c r="H69" s="162"/>
      <c r="I69" s="162"/>
      <c r="J69" s="162"/>
      <c r="K69" s="162"/>
      <c r="L69" s="162"/>
      <c r="M69" s="162"/>
      <c r="N69" s="162"/>
      <c r="O69" s="162"/>
      <c r="P69" s="162"/>
      <c r="Q69" s="162"/>
      <c r="R69" s="162"/>
      <c r="S69" s="162"/>
    </row>
    <row r="70" spans="1:19" s="163" customFormat="1">
      <c r="A70" s="133"/>
      <c r="B70" s="330"/>
      <c r="C70" s="357" t="s">
        <v>166</v>
      </c>
      <c r="D70" s="358"/>
      <c r="E70" s="231"/>
      <c r="F70" s="231"/>
      <c r="G70" s="231"/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</row>
    <row r="71" spans="1:19" s="163" customFormat="1" ht="25.5">
      <c r="A71" s="133"/>
      <c r="B71" s="330"/>
      <c r="C71" s="357" t="s">
        <v>167</v>
      </c>
      <c r="D71" s="358"/>
      <c r="E71" s="231"/>
      <c r="F71" s="231"/>
      <c r="G71" s="231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2"/>
      <c r="S71" s="162"/>
    </row>
    <row r="72" spans="1:19" s="163" customFormat="1" ht="25.5">
      <c r="A72" s="133"/>
      <c r="B72" s="160"/>
      <c r="C72" s="357" t="s">
        <v>168</v>
      </c>
      <c r="D72" s="358"/>
      <c r="E72" s="231"/>
      <c r="F72" s="231"/>
      <c r="G72" s="231"/>
      <c r="H72" s="162"/>
      <c r="I72" s="162"/>
      <c r="J72" s="162"/>
      <c r="K72" s="162"/>
      <c r="L72" s="162"/>
      <c r="M72" s="162"/>
      <c r="N72" s="162"/>
      <c r="O72" s="162"/>
      <c r="P72" s="162"/>
      <c r="Q72" s="162"/>
      <c r="R72" s="162"/>
      <c r="S72" s="162"/>
    </row>
    <row r="73" spans="1:19" s="163" customFormat="1" ht="25.5">
      <c r="A73" s="133"/>
      <c r="B73" s="330"/>
      <c r="C73" s="357" t="s">
        <v>169</v>
      </c>
      <c r="D73" s="358"/>
      <c r="E73" s="231"/>
      <c r="F73" s="231"/>
      <c r="G73" s="231"/>
      <c r="H73" s="162"/>
      <c r="I73" s="162"/>
      <c r="J73" s="162"/>
      <c r="K73" s="162"/>
      <c r="L73" s="162"/>
      <c r="M73" s="162"/>
      <c r="N73" s="162"/>
      <c r="O73" s="162"/>
      <c r="P73" s="162"/>
      <c r="Q73" s="162"/>
      <c r="R73" s="162"/>
      <c r="S73" s="162"/>
    </row>
    <row r="74" spans="1:19" s="163" customFormat="1" ht="25.5">
      <c r="A74" s="133"/>
      <c r="B74" s="160"/>
      <c r="C74" s="357" t="s">
        <v>170</v>
      </c>
      <c r="D74" s="358"/>
      <c r="E74" s="231"/>
      <c r="F74" s="231"/>
      <c r="G74" s="231"/>
      <c r="H74" s="162"/>
      <c r="I74" s="162"/>
      <c r="J74" s="162"/>
      <c r="K74" s="162"/>
      <c r="L74" s="162"/>
      <c r="M74" s="162"/>
      <c r="N74" s="162"/>
      <c r="O74" s="162"/>
      <c r="P74" s="162"/>
      <c r="Q74" s="162"/>
      <c r="R74" s="162"/>
      <c r="S74" s="162"/>
    </row>
    <row r="75" spans="1:19" s="163" customFormat="1" ht="25.5">
      <c r="A75" s="133"/>
      <c r="B75" s="160"/>
      <c r="C75" s="357" t="s">
        <v>171</v>
      </c>
      <c r="D75" s="358"/>
      <c r="E75" s="231"/>
      <c r="F75" s="231"/>
      <c r="G75" s="231"/>
      <c r="H75" s="162"/>
      <c r="I75" s="162"/>
      <c r="J75" s="162"/>
      <c r="K75" s="162"/>
      <c r="L75" s="162"/>
      <c r="M75" s="162"/>
      <c r="N75" s="162"/>
      <c r="O75" s="162"/>
      <c r="P75" s="162"/>
      <c r="Q75" s="162"/>
      <c r="R75" s="162"/>
      <c r="S75" s="162"/>
    </row>
    <row r="76" spans="1:19" s="163" customFormat="1" ht="25.5">
      <c r="A76" s="133"/>
      <c r="B76" s="330"/>
      <c r="C76" s="357" t="s">
        <v>172</v>
      </c>
      <c r="D76" s="358"/>
      <c r="E76" s="231"/>
      <c r="F76" s="231"/>
      <c r="G76" s="231"/>
      <c r="H76" s="162"/>
      <c r="I76" s="162"/>
      <c r="J76" s="162"/>
      <c r="K76" s="162"/>
      <c r="L76" s="162"/>
      <c r="M76" s="162"/>
      <c r="N76" s="162"/>
      <c r="O76" s="162"/>
      <c r="P76" s="162"/>
      <c r="Q76" s="162"/>
      <c r="R76" s="162"/>
      <c r="S76" s="162"/>
    </row>
    <row r="77" spans="1:19" s="163" customFormat="1">
      <c r="A77" s="133"/>
      <c r="B77" s="160"/>
      <c r="C77" s="359"/>
      <c r="D77" s="291"/>
      <c r="E77" s="334"/>
      <c r="F77" s="293"/>
      <c r="G77" s="293"/>
      <c r="H77" s="162"/>
      <c r="I77" s="162"/>
      <c r="J77" s="162"/>
      <c r="K77" s="162"/>
      <c r="L77" s="162"/>
      <c r="M77" s="162"/>
      <c r="N77" s="162"/>
      <c r="O77" s="162"/>
      <c r="P77" s="162"/>
      <c r="Q77" s="162"/>
      <c r="R77" s="162"/>
      <c r="S77" s="162"/>
    </row>
    <row r="78" spans="1:19" s="163" customFormat="1" ht="51">
      <c r="A78" s="133" t="s">
        <v>257</v>
      </c>
      <c r="B78" s="160" t="s">
        <v>224</v>
      </c>
      <c r="C78" s="355" t="s">
        <v>225</v>
      </c>
      <c r="D78" s="360" t="s">
        <v>3</v>
      </c>
      <c r="E78" s="361">
        <v>1</v>
      </c>
      <c r="F78" s="229">
        <v>0</v>
      </c>
      <c r="G78" s="229">
        <f>F78*E78</f>
        <v>0</v>
      </c>
      <c r="H78" s="162"/>
      <c r="I78" s="162"/>
      <c r="J78" s="162"/>
      <c r="K78" s="162"/>
      <c r="L78" s="162"/>
      <c r="M78" s="162"/>
      <c r="N78" s="162"/>
      <c r="O78" s="162"/>
      <c r="P78" s="162"/>
      <c r="Q78" s="162"/>
      <c r="R78" s="162"/>
      <c r="S78" s="162"/>
    </row>
    <row r="79" spans="1:19" s="163" customFormat="1" ht="38.25">
      <c r="A79" s="133"/>
      <c r="B79" s="160"/>
      <c r="C79" s="355" t="s">
        <v>184</v>
      </c>
      <c r="D79" s="362"/>
      <c r="E79" s="363"/>
      <c r="F79" s="364"/>
      <c r="G79" s="364"/>
      <c r="H79" s="162"/>
      <c r="I79" s="162"/>
      <c r="J79" s="162"/>
      <c r="K79" s="162"/>
      <c r="L79" s="162"/>
      <c r="M79" s="162"/>
      <c r="N79" s="162"/>
      <c r="O79" s="162"/>
      <c r="P79" s="162"/>
      <c r="Q79" s="162"/>
      <c r="R79" s="162"/>
      <c r="S79" s="162"/>
    </row>
    <row r="80" spans="1:19" s="163" customFormat="1" ht="38.25">
      <c r="A80" s="133" t="s">
        <v>258</v>
      </c>
      <c r="B80" s="160"/>
      <c r="C80" s="345" t="s">
        <v>205</v>
      </c>
      <c r="D80" s="381" t="s">
        <v>146</v>
      </c>
      <c r="E80" s="347">
        <v>1</v>
      </c>
      <c r="F80" s="348">
        <v>0</v>
      </c>
      <c r="G80" s="348">
        <f>PRODUCT(E80:F80)</f>
        <v>0</v>
      </c>
      <c r="H80" s="162"/>
      <c r="I80" s="162"/>
      <c r="J80" s="162"/>
      <c r="K80" s="162"/>
      <c r="L80" s="162"/>
      <c r="M80" s="162"/>
      <c r="N80" s="162"/>
      <c r="O80" s="162"/>
      <c r="P80" s="162"/>
      <c r="Q80" s="162"/>
      <c r="R80" s="162"/>
      <c r="S80" s="162"/>
    </row>
    <row r="81" spans="1:19" s="163" customFormat="1">
      <c r="A81" s="133"/>
      <c r="B81" s="160"/>
      <c r="C81" s="365"/>
      <c r="D81" s="291"/>
      <c r="E81" s="366"/>
      <c r="F81" s="293"/>
      <c r="G81" s="293"/>
      <c r="H81" s="162"/>
      <c r="I81" s="162"/>
      <c r="J81" s="162"/>
      <c r="K81" s="162"/>
      <c r="L81" s="162"/>
      <c r="M81" s="162"/>
      <c r="N81" s="162"/>
      <c r="O81" s="162"/>
      <c r="P81" s="162"/>
      <c r="Q81" s="162"/>
      <c r="R81" s="162"/>
      <c r="S81" s="162"/>
    </row>
    <row r="82" spans="1:19" s="163" customFormat="1" ht="38.25">
      <c r="A82" s="133" t="s">
        <v>259</v>
      </c>
      <c r="B82" s="232" t="s">
        <v>227</v>
      </c>
      <c r="C82" s="355" t="s">
        <v>174</v>
      </c>
      <c r="D82" s="367" t="s">
        <v>3</v>
      </c>
      <c r="E82" s="361">
        <v>11</v>
      </c>
      <c r="F82" s="229">
        <v>0</v>
      </c>
      <c r="G82" s="229">
        <f>F82*E82</f>
        <v>0</v>
      </c>
      <c r="H82" s="162"/>
      <c r="I82" s="162"/>
      <c r="J82" s="162"/>
      <c r="K82" s="162"/>
      <c r="L82" s="162"/>
      <c r="M82" s="162"/>
      <c r="N82" s="162"/>
      <c r="O82" s="162"/>
      <c r="P82" s="162"/>
      <c r="Q82" s="162"/>
      <c r="R82" s="162"/>
      <c r="S82" s="162"/>
    </row>
    <row r="83" spans="1:19" s="163" customFormat="1">
      <c r="A83" s="133" t="s">
        <v>260</v>
      </c>
      <c r="B83" s="160"/>
      <c r="C83" s="355" t="s">
        <v>173</v>
      </c>
      <c r="D83" s="367" t="s">
        <v>3</v>
      </c>
      <c r="E83" s="361">
        <v>11</v>
      </c>
      <c r="F83" s="229">
        <v>0</v>
      </c>
      <c r="G83" s="229">
        <f>F83*E83</f>
        <v>0</v>
      </c>
      <c r="H83" s="162"/>
      <c r="I83" s="162"/>
      <c r="J83" s="162"/>
      <c r="K83" s="162"/>
      <c r="L83" s="162"/>
      <c r="M83" s="162"/>
      <c r="N83" s="162"/>
      <c r="O83" s="162"/>
      <c r="P83" s="162"/>
      <c r="Q83" s="162"/>
      <c r="R83" s="162"/>
      <c r="S83" s="162"/>
    </row>
    <row r="84" spans="1:19" s="163" customFormat="1">
      <c r="A84" s="133"/>
      <c r="B84" s="160"/>
      <c r="C84" s="355"/>
      <c r="D84" s="367"/>
      <c r="E84" s="361"/>
      <c r="F84" s="229"/>
      <c r="G84" s="229"/>
      <c r="H84" s="162"/>
      <c r="I84" s="162"/>
      <c r="J84" s="162"/>
      <c r="K84" s="162"/>
      <c r="L84" s="162"/>
      <c r="M84" s="162"/>
      <c r="N84" s="162"/>
      <c r="O84" s="162"/>
      <c r="P84" s="162"/>
      <c r="Q84" s="162"/>
      <c r="R84" s="162"/>
      <c r="S84" s="162"/>
    </row>
    <row r="85" spans="1:19" s="142" customFormat="1" ht="25.5">
      <c r="A85" s="133"/>
      <c r="B85" s="166" t="s">
        <v>228</v>
      </c>
      <c r="C85" s="368" t="s">
        <v>226</v>
      </c>
      <c r="D85" s="369"/>
      <c r="E85" s="370"/>
      <c r="F85" s="371"/>
      <c r="G85" s="371"/>
      <c r="H85" s="141"/>
      <c r="I85" s="141"/>
      <c r="J85" s="141"/>
      <c r="K85" s="141"/>
      <c r="L85" s="141"/>
      <c r="M85" s="141"/>
      <c r="N85" s="141"/>
      <c r="O85" s="141"/>
      <c r="P85" s="141"/>
      <c r="Q85" s="141"/>
      <c r="R85" s="141"/>
      <c r="S85" s="141"/>
    </row>
    <row r="86" spans="1:19" s="227" customFormat="1">
      <c r="A86" s="133" t="s">
        <v>261</v>
      </c>
      <c r="B86" s="166"/>
      <c r="C86" s="372" t="s">
        <v>175</v>
      </c>
      <c r="D86" s="369" t="s">
        <v>1</v>
      </c>
      <c r="E86" s="370">
        <v>39</v>
      </c>
      <c r="F86" s="371">
        <v>0</v>
      </c>
      <c r="G86" s="229">
        <f>F86*E86</f>
        <v>0</v>
      </c>
      <c r="H86" s="226"/>
      <c r="I86" s="226"/>
      <c r="J86" s="226"/>
      <c r="K86" s="226"/>
      <c r="L86" s="226"/>
      <c r="M86" s="226"/>
      <c r="N86" s="226"/>
      <c r="O86" s="226"/>
      <c r="P86" s="226"/>
      <c r="Q86" s="226"/>
      <c r="R86" s="226"/>
      <c r="S86" s="226"/>
    </row>
    <row r="87" spans="1:19" s="227" customFormat="1">
      <c r="A87" s="133" t="s">
        <v>262</v>
      </c>
      <c r="B87" s="166"/>
      <c r="C87" s="372" t="s">
        <v>176</v>
      </c>
      <c r="D87" s="369" t="s">
        <v>1</v>
      </c>
      <c r="E87" s="370">
        <v>16</v>
      </c>
      <c r="F87" s="371">
        <v>0</v>
      </c>
      <c r="G87" s="229">
        <f>F87*E87</f>
        <v>0</v>
      </c>
      <c r="H87" s="226"/>
      <c r="I87" s="226"/>
      <c r="J87" s="226"/>
      <c r="K87" s="226"/>
      <c r="L87" s="226"/>
      <c r="M87" s="226"/>
      <c r="N87" s="226"/>
      <c r="O87" s="226"/>
      <c r="P87" s="226"/>
      <c r="Q87" s="226"/>
      <c r="R87" s="226"/>
      <c r="S87" s="226"/>
    </row>
    <row r="88" spans="1:19" s="227" customFormat="1">
      <c r="A88" s="133" t="s">
        <v>263</v>
      </c>
      <c r="B88" s="166"/>
      <c r="C88" s="372" t="s">
        <v>177</v>
      </c>
      <c r="D88" s="369" t="s">
        <v>1</v>
      </c>
      <c r="E88" s="370">
        <v>38</v>
      </c>
      <c r="F88" s="371">
        <v>0</v>
      </c>
      <c r="G88" s="229">
        <f>F88*E88</f>
        <v>0</v>
      </c>
      <c r="H88" s="226"/>
      <c r="I88" s="226"/>
      <c r="J88" s="226"/>
      <c r="K88" s="226"/>
      <c r="L88" s="226"/>
      <c r="M88" s="226"/>
      <c r="N88" s="226"/>
      <c r="O88" s="226"/>
      <c r="P88" s="226"/>
      <c r="Q88" s="226"/>
      <c r="R88" s="226"/>
      <c r="S88" s="226"/>
    </row>
    <row r="89" spans="1:19" s="227" customFormat="1">
      <c r="A89" s="133" t="s">
        <v>264</v>
      </c>
      <c r="B89" s="166"/>
      <c r="C89" s="372" t="s">
        <v>178</v>
      </c>
      <c r="D89" s="369" t="s">
        <v>1</v>
      </c>
      <c r="E89" s="370">
        <v>93</v>
      </c>
      <c r="F89" s="371">
        <v>0</v>
      </c>
      <c r="G89" s="229">
        <f>F89*E89</f>
        <v>0</v>
      </c>
      <c r="H89" s="226"/>
      <c r="I89" s="226"/>
      <c r="J89" s="226"/>
      <c r="K89" s="226"/>
      <c r="L89" s="226"/>
      <c r="M89" s="226"/>
      <c r="N89" s="226"/>
      <c r="O89" s="226"/>
      <c r="P89" s="226"/>
      <c r="Q89" s="226"/>
      <c r="R89" s="226"/>
      <c r="S89" s="226"/>
    </row>
    <row r="90" spans="1:19" s="227" customFormat="1">
      <c r="A90" s="133" t="s">
        <v>265</v>
      </c>
      <c r="B90" s="166"/>
      <c r="C90" s="372" t="s">
        <v>179</v>
      </c>
      <c r="D90" s="369" t="s">
        <v>1</v>
      </c>
      <c r="E90" s="370">
        <v>38</v>
      </c>
      <c r="F90" s="371">
        <v>0</v>
      </c>
      <c r="G90" s="229">
        <f>F90*E90</f>
        <v>0</v>
      </c>
      <c r="H90" s="226"/>
      <c r="I90" s="226"/>
      <c r="J90" s="226"/>
      <c r="K90" s="226"/>
      <c r="L90" s="226"/>
      <c r="M90" s="226"/>
      <c r="N90" s="226"/>
      <c r="O90" s="226"/>
      <c r="P90" s="226"/>
      <c r="Q90" s="226"/>
      <c r="R90" s="226"/>
      <c r="S90" s="226"/>
    </row>
    <row r="91" spans="1:19" s="227" customFormat="1">
      <c r="A91" s="133"/>
      <c r="B91" s="166"/>
      <c r="C91" s="365"/>
      <c r="D91" s="373"/>
      <c r="E91" s="374"/>
      <c r="F91" s="375"/>
      <c r="G91" s="364"/>
      <c r="H91" s="226"/>
      <c r="I91" s="226"/>
      <c r="J91" s="226"/>
      <c r="K91" s="226"/>
      <c r="L91" s="226"/>
      <c r="M91" s="226"/>
      <c r="N91" s="226"/>
      <c r="O91" s="226"/>
      <c r="P91" s="226"/>
      <c r="Q91" s="226"/>
      <c r="R91" s="226"/>
      <c r="S91" s="226"/>
    </row>
    <row r="92" spans="1:19" s="227" customFormat="1">
      <c r="A92" s="133" t="s">
        <v>266</v>
      </c>
      <c r="B92" s="166" t="s">
        <v>229</v>
      </c>
      <c r="C92" s="376" t="s">
        <v>180</v>
      </c>
      <c r="D92" s="369" t="s">
        <v>53</v>
      </c>
      <c r="E92" s="377" t="s">
        <v>138</v>
      </c>
      <c r="F92" s="371">
        <v>0</v>
      </c>
      <c r="G92" s="229">
        <f>F92*E92</f>
        <v>0</v>
      </c>
      <c r="H92" s="226"/>
      <c r="I92" s="226"/>
      <c r="J92" s="226"/>
      <c r="K92" s="226"/>
      <c r="L92" s="226"/>
      <c r="M92" s="226"/>
      <c r="N92" s="226"/>
      <c r="O92" s="226"/>
      <c r="P92" s="226"/>
      <c r="Q92" s="226"/>
      <c r="R92" s="226"/>
      <c r="S92" s="226"/>
    </row>
    <row r="93" spans="1:19" s="227" customFormat="1">
      <c r="A93" s="133"/>
      <c r="B93" s="166"/>
      <c r="C93" s="365"/>
      <c r="D93" s="373"/>
      <c r="E93" s="378"/>
      <c r="F93" s="375"/>
      <c r="G93" s="364"/>
      <c r="H93" s="226"/>
      <c r="I93" s="226"/>
      <c r="J93" s="226"/>
      <c r="K93" s="226"/>
      <c r="L93" s="226"/>
      <c r="M93" s="226"/>
      <c r="N93" s="226"/>
      <c r="O93" s="226"/>
      <c r="P93" s="226"/>
      <c r="Q93" s="226"/>
      <c r="R93" s="226"/>
      <c r="S93" s="226"/>
    </row>
    <row r="94" spans="1:19" s="227" customFormat="1" ht="25.5">
      <c r="A94" s="133" t="s">
        <v>267</v>
      </c>
      <c r="B94" s="166" t="s">
        <v>230</v>
      </c>
      <c r="C94" s="382" t="s">
        <v>185</v>
      </c>
      <c r="D94" s="369" t="s">
        <v>3</v>
      </c>
      <c r="E94" s="377" t="s">
        <v>136</v>
      </c>
      <c r="F94" s="371">
        <v>0</v>
      </c>
      <c r="G94" s="229">
        <f>F94*E94</f>
        <v>0</v>
      </c>
      <c r="H94" s="226"/>
      <c r="I94" s="226"/>
      <c r="J94" s="226"/>
      <c r="K94" s="226"/>
      <c r="L94" s="226"/>
      <c r="M94" s="226"/>
      <c r="N94" s="226"/>
      <c r="O94" s="226"/>
      <c r="P94" s="226"/>
      <c r="Q94" s="226"/>
      <c r="R94" s="226"/>
      <c r="S94" s="226"/>
    </row>
    <row r="95" spans="1:19" s="227" customFormat="1">
      <c r="A95" s="133"/>
      <c r="B95" s="166"/>
      <c r="C95" s="379"/>
      <c r="D95" s="369"/>
      <c r="E95" s="377"/>
      <c r="F95" s="371"/>
      <c r="G95" s="229"/>
      <c r="H95" s="226"/>
      <c r="I95" s="226"/>
      <c r="J95" s="226"/>
      <c r="K95" s="226"/>
      <c r="L95" s="226"/>
      <c r="M95" s="226"/>
      <c r="N95" s="226"/>
      <c r="O95" s="226"/>
      <c r="P95" s="226"/>
      <c r="Q95" s="226"/>
      <c r="R95" s="226"/>
      <c r="S95" s="226"/>
    </row>
    <row r="96" spans="1:19" s="227" customFormat="1" ht="25.5">
      <c r="A96" s="133" t="s">
        <v>268</v>
      </c>
      <c r="B96" s="166" t="s">
        <v>231</v>
      </c>
      <c r="C96" s="379" t="s">
        <v>181</v>
      </c>
      <c r="D96" s="369" t="s">
        <v>3</v>
      </c>
      <c r="E96" s="377" t="s">
        <v>137</v>
      </c>
      <c r="F96" s="371">
        <v>0</v>
      </c>
      <c r="G96" s="229">
        <f>F96*E96</f>
        <v>0</v>
      </c>
      <c r="H96" s="226"/>
      <c r="I96" s="226"/>
      <c r="J96" s="226"/>
      <c r="K96" s="226"/>
      <c r="L96" s="226"/>
      <c r="M96" s="226"/>
      <c r="N96" s="226"/>
      <c r="O96" s="226"/>
      <c r="P96" s="226"/>
      <c r="Q96" s="226"/>
      <c r="R96" s="226"/>
      <c r="S96" s="226"/>
    </row>
    <row r="97" spans="1:20" s="227" customFormat="1">
      <c r="A97" s="133"/>
      <c r="B97" s="166"/>
      <c r="C97" s="380"/>
      <c r="D97" s="373"/>
      <c r="E97" s="378"/>
      <c r="F97" s="375"/>
      <c r="G97" s="364"/>
      <c r="H97" s="226"/>
      <c r="I97" s="226"/>
      <c r="J97" s="226"/>
      <c r="K97" s="226"/>
      <c r="L97" s="226"/>
      <c r="M97" s="226"/>
      <c r="N97" s="226"/>
      <c r="O97" s="226"/>
      <c r="P97" s="226"/>
      <c r="Q97" s="226"/>
      <c r="R97" s="226"/>
      <c r="S97" s="226"/>
    </row>
    <row r="98" spans="1:20" s="227" customFormat="1" ht="38.25">
      <c r="A98" s="133" t="s">
        <v>269</v>
      </c>
      <c r="B98" s="166" t="s">
        <v>232</v>
      </c>
      <c r="C98" s="376" t="s">
        <v>182</v>
      </c>
      <c r="D98" s="369" t="s">
        <v>1</v>
      </c>
      <c r="E98" s="370">
        <v>180</v>
      </c>
      <c r="F98" s="371">
        <v>0</v>
      </c>
      <c r="G98" s="229">
        <f>F98*E98</f>
        <v>0</v>
      </c>
      <c r="H98" s="226"/>
      <c r="I98" s="226"/>
      <c r="J98" s="226"/>
      <c r="K98" s="226"/>
      <c r="L98" s="226"/>
      <c r="M98" s="226"/>
      <c r="N98" s="226"/>
      <c r="O98" s="226"/>
      <c r="P98" s="226"/>
      <c r="Q98" s="226"/>
      <c r="R98" s="226"/>
      <c r="S98" s="226"/>
    </row>
    <row r="99" spans="1:20" s="227" customFormat="1">
      <c r="A99" s="133"/>
      <c r="B99" s="166"/>
      <c r="C99" s="94"/>
      <c r="D99" s="289"/>
      <c r="E99" s="349"/>
      <c r="F99" s="349"/>
      <c r="G99" s="349"/>
      <c r="H99" s="226"/>
      <c r="I99" s="226"/>
      <c r="J99" s="226"/>
      <c r="K99" s="226"/>
      <c r="L99" s="226"/>
      <c r="M99" s="226"/>
      <c r="N99" s="226"/>
      <c r="O99" s="226"/>
      <c r="P99" s="226"/>
      <c r="Q99" s="226"/>
      <c r="R99" s="226"/>
      <c r="S99" s="226"/>
    </row>
    <row r="100" spans="1:20" s="227" customFormat="1" ht="25.5">
      <c r="A100" s="133" t="s">
        <v>270</v>
      </c>
      <c r="B100" s="166" t="s">
        <v>233</v>
      </c>
      <c r="C100" s="161" t="s">
        <v>187</v>
      </c>
      <c r="D100" s="289" t="s">
        <v>53</v>
      </c>
      <c r="E100" s="349">
        <v>75</v>
      </c>
      <c r="F100" s="349">
        <v>0</v>
      </c>
      <c r="G100" s="349">
        <f>PRODUCT(D100:F100)</f>
        <v>0</v>
      </c>
      <c r="H100" s="226"/>
      <c r="I100" s="226"/>
      <c r="J100" s="226"/>
      <c r="K100" s="226"/>
      <c r="L100" s="226"/>
      <c r="M100" s="226"/>
      <c r="N100" s="226"/>
      <c r="O100" s="226"/>
      <c r="P100" s="226"/>
      <c r="Q100" s="226"/>
      <c r="R100" s="226"/>
      <c r="S100" s="226"/>
    </row>
    <row r="101" spans="1:20" s="329" customFormat="1">
      <c r="A101" s="133"/>
      <c r="B101" s="147"/>
      <c r="C101" s="335"/>
      <c r="D101" s="336"/>
      <c r="E101" s="275"/>
      <c r="F101" s="276"/>
      <c r="G101" s="276"/>
      <c r="H101" s="328"/>
      <c r="I101" s="328"/>
      <c r="J101" s="328"/>
      <c r="K101" s="328"/>
      <c r="L101" s="328"/>
      <c r="M101" s="328"/>
      <c r="N101" s="328"/>
      <c r="O101" s="328"/>
      <c r="P101" s="328"/>
      <c r="Q101" s="328"/>
      <c r="R101" s="328"/>
      <c r="S101" s="328"/>
    </row>
    <row r="102" spans="1:20" s="163" customFormat="1">
      <c r="A102" s="133"/>
      <c r="B102" s="164" t="s">
        <v>22</v>
      </c>
      <c r="C102" s="168"/>
      <c r="D102" s="271"/>
      <c r="E102" s="286"/>
      <c r="F102" s="273"/>
      <c r="G102" s="287">
        <f>SUM(G66:G100)</f>
        <v>0</v>
      </c>
      <c r="H102" s="162"/>
      <c r="I102" s="162"/>
      <c r="J102" s="162"/>
      <c r="K102" s="162"/>
      <c r="L102" s="162"/>
      <c r="M102" s="162"/>
      <c r="N102" s="162"/>
      <c r="O102" s="162"/>
      <c r="P102" s="162"/>
      <c r="Q102" s="162"/>
      <c r="R102" s="162"/>
      <c r="S102" s="162"/>
    </row>
    <row r="103" spans="1:20" s="163" customFormat="1">
      <c r="A103" s="133"/>
      <c r="B103" s="337"/>
      <c r="C103" s="338"/>
      <c r="D103" s="283"/>
      <c r="E103" s="339"/>
      <c r="F103" s="285"/>
      <c r="G103" s="340"/>
      <c r="H103" s="162"/>
      <c r="I103" s="162"/>
      <c r="J103" s="162"/>
      <c r="K103" s="162"/>
      <c r="L103" s="162"/>
      <c r="M103" s="162"/>
      <c r="N103" s="162"/>
      <c r="O103" s="162"/>
      <c r="P103" s="162"/>
      <c r="Q103" s="162"/>
      <c r="R103" s="162"/>
      <c r="S103" s="162"/>
    </row>
    <row r="104" spans="1:20" s="163" customFormat="1">
      <c r="A104" s="133" t="s">
        <v>272</v>
      </c>
      <c r="B104" s="422" t="s">
        <v>150</v>
      </c>
      <c r="C104" s="423"/>
      <c r="D104" s="271" t="s">
        <v>3</v>
      </c>
      <c r="E104" s="286">
        <v>1</v>
      </c>
      <c r="F104" s="273">
        <v>0</v>
      </c>
      <c r="G104" s="341">
        <f>PRODUCT(D104:F104)</f>
        <v>0</v>
      </c>
      <c r="H104" s="162"/>
      <c r="I104" s="162"/>
      <c r="J104" s="162"/>
      <c r="K104" s="162"/>
      <c r="L104" s="162"/>
      <c r="M104" s="162"/>
      <c r="N104" s="162"/>
      <c r="O104" s="162"/>
      <c r="P104" s="162"/>
      <c r="Q104" s="162"/>
      <c r="R104" s="162"/>
      <c r="S104" s="162"/>
    </row>
    <row r="105" spans="1:20" s="270" customFormat="1">
      <c r="A105" s="266"/>
      <c r="B105" s="267"/>
      <c r="C105" s="268"/>
      <c r="D105" s="295"/>
      <c r="E105" s="296"/>
      <c r="F105" s="297"/>
      <c r="G105" s="298"/>
      <c r="H105" s="269"/>
      <c r="I105" s="269"/>
      <c r="J105" s="269"/>
      <c r="K105" s="269"/>
      <c r="L105" s="269"/>
      <c r="M105" s="269"/>
      <c r="N105" s="269"/>
      <c r="O105" s="269"/>
      <c r="P105" s="269"/>
      <c r="Q105" s="269"/>
      <c r="R105" s="269"/>
      <c r="S105" s="269"/>
      <c r="T105" s="269"/>
    </row>
    <row r="106" spans="1:20" s="142" customFormat="1">
      <c r="A106" s="133"/>
      <c r="B106" s="164" t="s">
        <v>80</v>
      </c>
      <c r="C106" s="165" t="s">
        <v>280</v>
      </c>
      <c r="D106" s="271"/>
      <c r="E106" s="286"/>
      <c r="F106" s="273"/>
      <c r="G106" s="273"/>
      <c r="H106" s="141"/>
      <c r="I106" s="141"/>
      <c r="J106" s="141"/>
      <c r="K106" s="141"/>
      <c r="L106" s="141"/>
      <c r="M106" s="141"/>
      <c r="N106" s="141"/>
      <c r="O106" s="141"/>
      <c r="P106" s="141"/>
      <c r="Q106" s="141"/>
      <c r="R106" s="141"/>
      <c r="S106" s="141"/>
      <c r="T106" s="141"/>
    </row>
    <row r="107" spans="1:20" s="142" customFormat="1">
      <c r="A107" s="133"/>
      <c r="B107" s="143"/>
      <c r="C107" s="143"/>
      <c r="D107" s="143"/>
      <c r="E107" s="143"/>
      <c r="F107" s="143"/>
      <c r="G107" s="143"/>
      <c r="H107" s="141"/>
      <c r="I107" s="141"/>
      <c r="J107" s="141"/>
      <c r="K107" s="141"/>
      <c r="L107" s="141"/>
      <c r="M107" s="141"/>
      <c r="N107" s="141"/>
      <c r="O107" s="141"/>
      <c r="P107" s="141"/>
      <c r="Q107" s="141"/>
      <c r="R107" s="141"/>
      <c r="S107" s="141"/>
      <c r="T107" s="141"/>
    </row>
    <row r="108" spans="1:20" s="329" customFormat="1" ht="38.25">
      <c r="A108" s="133" t="s">
        <v>273</v>
      </c>
      <c r="B108" s="160" t="s">
        <v>234</v>
      </c>
      <c r="C108" s="94" t="s">
        <v>331</v>
      </c>
      <c r="D108" s="247" t="s">
        <v>3</v>
      </c>
      <c r="E108" s="244">
        <v>1</v>
      </c>
      <c r="F108" s="245">
        <v>0</v>
      </c>
      <c r="G108" s="245">
        <f>PRODUCT(D108:F108)</f>
        <v>0</v>
      </c>
      <c r="H108" s="328"/>
      <c r="I108" s="328"/>
      <c r="J108" s="328"/>
      <c r="K108" s="328"/>
      <c r="L108" s="328"/>
      <c r="M108" s="328"/>
      <c r="N108" s="328"/>
      <c r="O108" s="328"/>
      <c r="P108" s="328"/>
      <c r="Q108" s="328"/>
      <c r="R108" s="328"/>
      <c r="S108" s="328"/>
    </row>
    <row r="109" spans="1:20" s="329" customFormat="1">
      <c r="A109" s="133"/>
      <c r="B109" s="160"/>
      <c r="C109" s="263"/>
      <c r="D109" s="230"/>
      <c r="E109" s="255"/>
      <c r="F109" s="231"/>
      <c r="G109" s="231"/>
      <c r="H109" s="328"/>
      <c r="I109" s="328"/>
      <c r="J109" s="328"/>
      <c r="K109" s="328"/>
      <c r="L109" s="328"/>
      <c r="M109" s="328"/>
      <c r="N109" s="328"/>
      <c r="O109" s="328"/>
      <c r="P109" s="328"/>
      <c r="Q109" s="328"/>
      <c r="R109" s="328"/>
      <c r="S109" s="328"/>
    </row>
    <row r="110" spans="1:20" s="329" customFormat="1" ht="38.25">
      <c r="A110" s="133" t="s">
        <v>274</v>
      </c>
      <c r="B110" s="160" t="s">
        <v>235</v>
      </c>
      <c r="C110" s="357" t="s">
        <v>281</v>
      </c>
      <c r="D110" s="396" t="s">
        <v>3</v>
      </c>
      <c r="E110" s="397">
        <v>1</v>
      </c>
      <c r="F110" s="279">
        <v>0</v>
      </c>
      <c r="G110" s="279">
        <f>PRODUCT(D110:F110)</f>
        <v>0</v>
      </c>
      <c r="H110" s="328"/>
      <c r="I110" s="328"/>
      <c r="J110" s="328"/>
      <c r="K110" s="328"/>
      <c r="L110" s="328"/>
      <c r="M110" s="328"/>
      <c r="N110" s="328"/>
      <c r="O110" s="328"/>
      <c r="P110" s="328"/>
      <c r="Q110" s="328"/>
      <c r="R110" s="328"/>
      <c r="S110" s="328"/>
    </row>
    <row r="111" spans="1:20" s="329" customFormat="1">
      <c r="A111" s="133"/>
      <c r="B111" s="166"/>
      <c r="C111" s="263"/>
      <c r="D111" s="230"/>
      <c r="E111" s="255"/>
      <c r="F111" s="231"/>
      <c r="G111" s="231"/>
      <c r="H111" s="328"/>
      <c r="I111" s="328"/>
      <c r="J111" s="328"/>
      <c r="K111" s="328"/>
      <c r="L111" s="328"/>
      <c r="M111" s="328"/>
      <c r="N111" s="328"/>
      <c r="O111" s="328"/>
      <c r="P111" s="328"/>
      <c r="Q111" s="328"/>
      <c r="R111" s="328"/>
      <c r="S111" s="328"/>
    </row>
    <row r="112" spans="1:20" s="329" customFormat="1" ht="38.25">
      <c r="A112" s="133" t="s">
        <v>275</v>
      </c>
      <c r="B112" s="166" t="s">
        <v>236</v>
      </c>
      <c r="C112" s="357" t="s">
        <v>332</v>
      </c>
      <c r="D112" s="396" t="s">
        <v>3</v>
      </c>
      <c r="E112" s="397">
        <v>2</v>
      </c>
      <c r="F112" s="279">
        <v>0</v>
      </c>
      <c r="G112" s="279">
        <f>PRODUCT(D112:F112)</f>
        <v>0</v>
      </c>
      <c r="H112" s="328"/>
      <c r="I112" s="328"/>
      <c r="J112" s="328"/>
      <c r="K112" s="328"/>
      <c r="L112" s="328"/>
      <c r="M112" s="328"/>
      <c r="N112" s="328"/>
      <c r="O112" s="328"/>
      <c r="P112" s="328"/>
      <c r="Q112" s="328"/>
      <c r="R112" s="328"/>
      <c r="S112" s="328"/>
    </row>
    <row r="113" spans="1:19" s="329" customFormat="1">
      <c r="A113" s="133"/>
      <c r="B113" s="160"/>
      <c r="C113" s="263"/>
      <c r="D113" s="230"/>
      <c r="E113" s="255"/>
      <c r="F113" s="231"/>
      <c r="G113" s="231"/>
      <c r="H113" s="328"/>
      <c r="I113" s="328"/>
      <c r="J113" s="328"/>
      <c r="K113" s="328"/>
      <c r="L113" s="328"/>
      <c r="M113" s="328"/>
      <c r="N113" s="328"/>
      <c r="O113" s="328"/>
      <c r="P113" s="328"/>
      <c r="Q113" s="328"/>
      <c r="R113" s="328"/>
      <c r="S113" s="328"/>
    </row>
    <row r="114" spans="1:19" s="329" customFormat="1" ht="25.5">
      <c r="A114" s="133" t="s">
        <v>276</v>
      </c>
      <c r="B114" s="160" t="s">
        <v>296</v>
      </c>
      <c r="C114" s="134" t="s">
        <v>284</v>
      </c>
      <c r="D114" s="289" t="s">
        <v>3</v>
      </c>
      <c r="E114" s="386">
        <v>2</v>
      </c>
      <c r="F114" s="349">
        <v>0</v>
      </c>
      <c r="G114" s="387">
        <f>PRODUCT(D114:F114)</f>
        <v>0</v>
      </c>
      <c r="H114" s="328"/>
      <c r="I114" s="328"/>
      <c r="J114" s="328"/>
      <c r="K114" s="328"/>
      <c r="L114" s="328"/>
      <c r="M114" s="328"/>
      <c r="N114" s="328"/>
      <c r="O114" s="328"/>
      <c r="P114" s="328"/>
      <c r="Q114" s="328"/>
      <c r="R114" s="328"/>
      <c r="S114" s="328"/>
    </row>
    <row r="115" spans="1:19" s="329" customFormat="1">
      <c r="A115" s="133"/>
      <c r="B115" s="160"/>
      <c r="C115" s="263"/>
      <c r="D115" s="230"/>
      <c r="E115" s="255"/>
      <c r="F115" s="231"/>
      <c r="G115" s="231"/>
      <c r="H115" s="328"/>
      <c r="I115" s="328"/>
      <c r="J115" s="328"/>
      <c r="K115" s="328"/>
      <c r="L115" s="328"/>
      <c r="M115" s="328"/>
      <c r="N115" s="328"/>
      <c r="O115" s="328"/>
      <c r="P115" s="328"/>
      <c r="Q115" s="328"/>
      <c r="R115" s="328"/>
      <c r="S115" s="328"/>
    </row>
    <row r="116" spans="1:19" s="329" customFormat="1">
      <c r="A116" s="133" t="s">
        <v>308</v>
      </c>
      <c r="B116" s="160" t="s">
        <v>297</v>
      </c>
      <c r="C116" s="94" t="s">
        <v>324</v>
      </c>
      <c r="D116" s="289" t="s">
        <v>3</v>
      </c>
      <c r="E116" s="350">
        <v>2</v>
      </c>
      <c r="F116" s="279">
        <v>0</v>
      </c>
      <c r="G116" s="279">
        <f>PRODUCT(D116:F116)</f>
        <v>0</v>
      </c>
      <c r="H116" s="328"/>
      <c r="I116" s="328"/>
      <c r="J116" s="328"/>
      <c r="K116" s="328"/>
      <c r="L116" s="328"/>
      <c r="M116" s="328"/>
      <c r="N116" s="328"/>
      <c r="O116" s="328"/>
      <c r="P116" s="328"/>
      <c r="Q116" s="328"/>
      <c r="R116" s="328"/>
      <c r="S116" s="328"/>
    </row>
    <row r="117" spans="1:19" s="329" customFormat="1">
      <c r="A117" s="133"/>
      <c r="B117" s="160"/>
      <c r="C117" s="263"/>
      <c r="D117" s="230"/>
      <c r="E117" s="255"/>
      <c r="F117" s="231"/>
      <c r="G117" s="231"/>
      <c r="H117" s="328"/>
      <c r="I117" s="328"/>
      <c r="J117" s="328"/>
      <c r="K117" s="328"/>
      <c r="L117" s="328"/>
      <c r="M117" s="328"/>
      <c r="N117" s="328"/>
      <c r="O117" s="328"/>
      <c r="P117" s="328"/>
      <c r="Q117" s="328"/>
      <c r="R117" s="328"/>
      <c r="S117" s="328"/>
    </row>
    <row r="118" spans="1:19" s="329" customFormat="1" ht="25.5">
      <c r="A118" s="133" t="s">
        <v>309</v>
      </c>
      <c r="B118" s="160" t="s">
        <v>298</v>
      </c>
      <c r="C118" s="94" t="s">
        <v>156</v>
      </c>
      <c r="D118" s="289" t="s">
        <v>3</v>
      </c>
      <c r="E118" s="350">
        <v>4</v>
      </c>
      <c r="F118" s="279">
        <v>0</v>
      </c>
      <c r="G118" s="279">
        <f>PRODUCT(D118:F118)</f>
        <v>0</v>
      </c>
      <c r="H118" s="328"/>
      <c r="I118" s="328"/>
      <c r="J118" s="328"/>
      <c r="K118" s="328"/>
      <c r="L118" s="328"/>
      <c r="M118" s="328"/>
      <c r="N118" s="328"/>
      <c r="O118" s="328"/>
      <c r="P118" s="328"/>
      <c r="Q118" s="328"/>
      <c r="R118" s="328"/>
      <c r="S118" s="328"/>
    </row>
    <row r="119" spans="1:19" s="329" customFormat="1">
      <c r="A119" s="133"/>
      <c r="B119" s="160"/>
      <c r="C119" s="350"/>
      <c r="D119" s="350"/>
      <c r="E119" s="350"/>
      <c r="F119" s="351"/>
      <c r="G119" s="350"/>
      <c r="H119" s="328"/>
      <c r="I119" s="328"/>
      <c r="J119" s="328"/>
      <c r="K119" s="328"/>
      <c r="L119" s="328"/>
      <c r="M119" s="328"/>
      <c r="N119" s="328"/>
      <c r="O119" s="328"/>
      <c r="P119" s="328"/>
      <c r="Q119" s="328"/>
      <c r="R119" s="328"/>
      <c r="S119" s="328"/>
    </row>
    <row r="120" spans="1:19" s="329" customFormat="1" ht="25.5">
      <c r="A120" s="133" t="s">
        <v>310</v>
      </c>
      <c r="B120" s="160" t="s">
        <v>299</v>
      </c>
      <c r="C120" s="94" t="s">
        <v>286</v>
      </c>
      <c r="D120" s="289" t="s">
        <v>3</v>
      </c>
      <c r="E120" s="350">
        <v>6</v>
      </c>
      <c r="F120" s="279">
        <v>0</v>
      </c>
      <c r="G120" s="279">
        <f>PRODUCT(D120:F120)</f>
        <v>0</v>
      </c>
      <c r="H120" s="328"/>
      <c r="I120" s="328"/>
      <c r="J120" s="328"/>
      <c r="K120" s="328"/>
      <c r="L120" s="328"/>
      <c r="M120" s="328"/>
      <c r="N120" s="328"/>
      <c r="O120" s="328"/>
      <c r="P120" s="328"/>
      <c r="Q120" s="328"/>
      <c r="R120" s="328"/>
      <c r="S120" s="328"/>
    </row>
    <row r="121" spans="1:19" s="329" customFormat="1">
      <c r="A121" s="133"/>
      <c r="B121" s="160"/>
      <c r="C121" s="228"/>
      <c r="D121" s="252"/>
      <c r="E121" s="281"/>
      <c r="F121" s="245"/>
      <c r="G121" s="245"/>
      <c r="H121" s="328"/>
      <c r="I121" s="328"/>
      <c r="J121" s="328"/>
      <c r="K121" s="328"/>
      <c r="L121" s="328"/>
      <c r="M121" s="328"/>
      <c r="N121" s="328"/>
      <c r="O121" s="328"/>
      <c r="P121" s="328"/>
      <c r="Q121" s="328"/>
      <c r="R121" s="328"/>
      <c r="S121" s="328"/>
    </row>
    <row r="122" spans="1:19" s="329" customFormat="1">
      <c r="A122" s="133" t="s">
        <v>311</v>
      </c>
      <c r="B122" s="160" t="s">
        <v>300</v>
      </c>
      <c r="C122" s="265" t="s">
        <v>285</v>
      </c>
      <c r="D122" s="252" t="s">
        <v>3</v>
      </c>
      <c r="E122" s="281">
        <v>1</v>
      </c>
      <c r="F122" s="245">
        <v>0</v>
      </c>
      <c r="G122" s="245">
        <f>PRODUCT(D122:F122)</f>
        <v>0</v>
      </c>
      <c r="H122" s="328"/>
      <c r="I122" s="328"/>
      <c r="J122" s="328"/>
      <c r="K122" s="328"/>
      <c r="L122" s="328"/>
      <c r="M122" s="328"/>
      <c r="N122" s="328"/>
      <c r="O122" s="328"/>
      <c r="P122" s="328"/>
      <c r="Q122" s="328"/>
      <c r="R122" s="328"/>
      <c r="S122" s="328"/>
    </row>
    <row r="123" spans="1:19" s="329" customFormat="1">
      <c r="A123" s="133"/>
      <c r="B123" s="160"/>
      <c r="C123" s="263"/>
      <c r="D123" s="230"/>
      <c r="E123" s="255"/>
      <c r="F123" s="231"/>
      <c r="G123" s="231"/>
      <c r="H123" s="328"/>
      <c r="I123" s="328"/>
      <c r="J123" s="328"/>
      <c r="K123" s="328"/>
      <c r="L123" s="328"/>
      <c r="M123" s="328"/>
      <c r="N123" s="328"/>
      <c r="O123" s="328"/>
      <c r="P123" s="328"/>
      <c r="Q123" s="328"/>
      <c r="R123" s="328"/>
      <c r="S123" s="328"/>
    </row>
    <row r="124" spans="1:19" s="329" customFormat="1">
      <c r="A124" s="133" t="s">
        <v>312</v>
      </c>
      <c r="B124" s="160" t="s">
        <v>301</v>
      </c>
      <c r="C124" s="265" t="s">
        <v>325</v>
      </c>
      <c r="D124" s="252" t="s">
        <v>3</v>
      </c>
      <c r="E124" s="281">
        <v>1</v>
      </c>
      <c r="F124" s="245">
        <v>0</v>
      </c>
      <c r="G124" s="245">
        <f>PRODUCT(D124:F124)</f>
        <v>0</v>
      </c>
      <c r="H124" s="328"/>
      <c r="I124" s="328"/>
      <c r="J124" s="328"/>
      <c r="K124" s="328"/>
      <c r="L124" s="328"/>
      <c r="M124" s="328"/>
      <c r="N124" s="328"/>
      <c r="O124" s="328"/>
      <c r="P124" s="328"/>
      <c r="Q124" s="328"/>
      <c r="R124" s="328"/>
      <c r="S124" s="328"/>
    </row>
    <row r="125" spans="1:19" s="329" customFormat="1">
      <c r="A125" s="133"/>
      <c r="B125" s="160"/>
      <c r="C125" s="263"/>
      <c r="D125" s="230"/>
      <c r="E125" s="255"/>
      <c r="F125" s="231"/>
      <c r="G125" s="231"/>
      <c r="H125" s="328"/>
      <c r="I125" s="328"/>
      <c r="J125" s="328"/>
      <c r="K125" s="328"/>
      <c r="L125" s="328"/>
      <c r="M125" s="328"/>
      <c r="N125" s="328"/>
      <c r="O125" s="328"/>
      <c r="P125" s="328"/>
      <c r="Q125" s="328"/>
      <c r="R125" s="328"/>
      <c r="S125" s="328"/>
    </row>
    <row r="126" spans="1:19" s="329" customFormat="1" ht="25.5">
      <c r="A126" s="133" t="s">
        <v>313</v>
      </c>
      <c r="B126" s="160" t="s">
        <v>302</v>
      </c>
      <c r="C126" s="94" t="s">
        <v>161</v>
      </c>
      <c r="D126" s="346" t="s">
        <v>1</v>
      </c>
      <c r="E126" s="350">
        <v>10</v>
      </c>
      <c r="F126" s="352">
        <v>0</v>
      </c>
      <c r="G126" s="279">
        <f>PRODUCT(D126:F126)</f>
        <v>0</v>
      </c>
      <c r="H126" s="328"/>
      <c r="I126" s="328"/>
      <c r="J126" s="328"/>
      <c r="K126" s="328"/>
      <c r="L126" s="328"/>
      <c r="M126" s="328"/>
      <c r="N126" s="328"/>
      <c r="O126" s="328"/>
      <c r="P126" s="328"/>
      <c r="Q126" s="328"/>
      <c r="R126" s="328"/>
      <c r="S126" s="328"/>
    </row>
    <row r="127" spans="1:19" s="329" customFormat="1">
      <c r="A127" s="133"/>
      <c r="B127" s="160"/>
      <c r="C127" s="263"/>
      <c r="D127" s="230"/>
      <c r="E127" s="255"/>
      <c r="F127" s="231"/>
      <c r="G127" s="231"/>
      <c r="H127" s="328"/>
      <c r="I127" s="328"/>
      <c r="J127" s="328"/>
      <c r="K127" s="328"/>
      <c r="L127" s="328"/>
      <c r="M127" s="328"/>
      <c r="N127" s="328"/>
      <c r="O127" s="328"/>
      <c r="P127" s="328"/>
      <c r="Q127" s="328"/>
      <c r="R127" s="328"/>
      <c r="S127" s="328"/>
    </row>
    <row r="128" spans="1:19" s="329" customFormat="1" ht="25.5">
      <c r="A128" s="133" t="s">
        <v>314</v>
      </c>
      <c r="B128" s="160" t="s">
        <v>303</v>
      </c>
      <c r="C128" s="94" t="s">
        <v>191</v>
      </c>
      <c r="D128" s="346" t="s">
        <v>1</v>
      </c>
      <c r="E128" s="350">
        <v>15</v>
      </c>
      <c r="F128" s="352">
        <v>0</v>
      </c>
      <c r="G128" s="245">
        <f>PRODUCT(D128:F128)</f>
        <v>0</v>
      </c>
      <c r="H128" s="328"/>
      <c r="I128" s="328"/>
      <c r="J128" s="328"/>
      <c r="K128" s="328"/>
      <c r="L128" s="328"/>
      <c r="M128" s="328"/>
      <c r="N128" s="328"/>
      <c r="O128" s="328"/>
      <c r="P128" s="328"/>
      <c r="Q128" s="328"/>
      <c r="R128" s="328"/>
      <c r="S128" s="328"/>
    </row>
    <row r="129" spans="1:20" s="329" customFormat="1">
      <c r="A129" s="133"/>
      <c r="B129" s="160"/>
      <c r="C129" s="94"/>
      <c r="D129" s="346"/>
      <c r="E129" s="350"/>
      <c r="F129" s="352">
        <v>0</v>
      </c>
      <c r="G129" s="245"/>
      <c r="H129" s="328"/>
      <c r="I129" s="328"/>
      <c r="J129" s="328"/>
      <c r="K129" s="328"/>
      <c r="L129" s="328"/>
      <c r="M129" s="328"/>
      <c r="N129" s="328"/>
      <c r="O129" s="328"/>
      <c r="P129" s="328"/>
      <c r="Q129" s="328"/>
      <c r="R129" s="328"/>
      <c r="S129" s="328"/>
    </row>
    <row r="130" spans="1:20" s="329" customFormat="1" ht="25.5">
      <c r="A130" s="133" t="s">
        <v>315</v>
      </c>
      <c r="B130" s="160" t="s">
        <v>304</v>
      </c>
      <c r="C130" s="94" t="s">
        <v>192</v>
      </c>
      <c r="D130" s="346" t="s">
        <v>1</v>
      </c>
      <c r="E130" s="350">
        <v>32</v>
      </c>
      <c r="F130" s="352">
        <v>0</v>
      </c>
      <c r="G130" s="245">
        <f>PRODUCT(D130:F130)</f>
        <v>0</v>
      </c>
      <c r="H130" s="328"/>
      <c r="I130" s="328"/>
      <c r="J130" s="328"/>
      <c r="K130" s="328"/>
      <c r="L130" s="328"/>
      <c r="M130" s="328"/>
      <c r="N130" s="328"/>
      <c r="O130" s="328"/>
      <c r="P130" s="328"/>
      <c r="Q130" s="328"/>
      <c r="R130" s="328"/>
      <c r="S130" s="328"/>
    </row>
    <row r="131" spans="1:20" s="329" customFormat="1">
      <c r="A131" s="133"/>
      <c r="B131" s="160"/>
      <c r="C131" s="263"/>
      <c r="D131" s="230"/>
      <c r="E131" s="255"/>
      <c r="F131" s="231"/>
      <c r="G131" s="231"/>
      <c r="H131" s="328"/>
      <c r="I131" s="328"/>
      <c r="J131" s="328"/>
      <c r="K131" s="328"/>
      <c r="L131" s="328"/>
      <c r="M131" s="328"/>
      <c r="N131" s="328"/>
      <c r="O131" s="328"/>
      <c r="P131" s="328"/>
      <c r="Q131" s="328"/>
      <c r="R131" s="328"/>
      <c r="S131" s="328"/>
    </row>
    <row r="132" spans="1:20" s="163" customFormat="1" ht="25.5">
      <c r="A132" s="133" t="s">
        <v>316</v>
      </c>
      <c r="B132" s="160" t="s">
        <v>305</v>
      </c>
      <c r="C132" s="94" t="s">
        <v>193</v>
      </c>
      <c r="D132" s="346" t="s">
        <v>1</v>
      </c>
      <c r="E132" s="383">
        <v>24</v>
      </c>
      <c r="F132" s="352">
        <v>0</v>
      </c>
      <c r="G132" s="279">
        <f>PRODUCT(D132:F132)</f>
        <v>0</v>
      </c>
      <c r="H132" s="162"/>
      <c r="I132" s="162"/>
      <c r="J132" s="162"/>
      <c r="K132" s="162"/>
      <c r="L132" s="162"/>
      <c r="M132" s="162"/>
      <c r="N132" s="162"/>
      <c r="O132" s="162"/>
      <c r="P132" s="162"/>
      <c r="Q132" s="162"/>
      <c r="R132" s="162"/>
      <c r="S132" s="162"/>
    </row>
    <row r="133" spans="1:20" s="142" customFormat="1">
      <c r="A133" s="133"/>
      <c r="B133" s="166"/>
      <c r="C133" s="333"/>
      <c r="D133" s="274"/>
      <c r="E133" s="275"/>
      <c r="F133" s="276"/>
      <c r="G133" s="276"/>
      <c r="H133" s="141"/>
      <c r="I133" s="141"/>
      <c r="J133" s="141"/>
      <c r="K133" s="141"/>
      <c r="L133" s="141"/>
      <c r="M133" s="141"/>
      <c r="N133" s="141"/>
      <c r="O133" s="141"/>
      <c r="P133" s="141"/>
      <c r="Q133" s="141"/>
      <c r="R133" s="141"/>
      <c r="S133" s="141"/>
    </row>
    <row r="134" spans="1:20" s="227" customFormat="1" ht="25.5">
      <c r="A134" s="133" t="s">
        <v>317</v>
      </c>
      <c r="B134" s="166" t="s">
        <v>306</v>
      </c>
      <c r="C134" s="167" t="s">
        <v>149</v>
      </c>
      <c r="D134" s="283" t="s">
        <v>53</v>
      </c>
      <c r="E134" s="284">
        <v>55</v>
      </c>
      <c r="F134" s="285">
        <v>0</v>
      </c>
      <c r="G134" s="285">
        <f>PRODUCT(D134:F134)</f>
        <v>0</v>
      </c>
      <c r="H134" s="226"/>
      <c r="I134" s="226"/>
      <c r="J134" s="226"/>
      <c r="K134" s="226"/>
      <c r="L134" s="226"/>
      <c r="M134" s="226"/>
      <c r="N134" s="226"/>
      <c r="O134" s="226"/>
      <c r="P134" s="226"/>
      <c r="Q134" s="226"/>
      <c r="R134" s="226"/>
      <c r="S134" s="226"/>
    </row>
    <row r="135" spans="1:20" s="142" customFormat="1">
      <c r="A135" s="133"/>
      <c r="B135" s="143"/>
      <c r="C135" s="143"/>
      <c r="D135" s="143"/>
      <c r="E135" s="143"/>
      <c r="F135" s="143"/>
      <c r="G135" s="143"/>
      <c r="H135" s="141"/>
      <c r="I135" s="141"/>
      <c r="J135" s="141"/>
      <c r="K135" s="141"/>
      <c r="L135" s="141"/>
      <c r="M135" s="141"/>
      <c r="N135" s="141"/>
      <c r="O135" s="141"/>
      <c r="P135" s="141"/>
      <c r="Q135" s="141"/>
      <c r="R135" s="141"/>
      <c r="S135" s="141"/>
      <c r="T135" s="141"/>
    </row>
    <row r="136" spans="1:20" s="142" customFormat="1">
      <c r="A136" s="133"/>
      <c r="B136" s="164" t="s">
        <v>22</v>
      </c>
      <c r="C136" s="256"/>
      <c r="D136" s="300"/>
      <c r="E136" s="272"/>
      <c r="F136" s="273"/>
      <c r="G136" s="287">
        <f>SUM(G108:G134)</f>
        <v>0</v>
      </c>
      <c r="H136" s="141"/>
      <c r="I136" s="141"/>
      <c r="J136" s="141"/>
      <c r="K136" s="141"/>
      <c r="L136" s="141"/>
      <c r="M136" s="141"/>
      <c r="N136" s="141"/>
      <c r="O136" s="141"/>
      <c r="P136" s="141"/>
      <c r="Q136" s="141"/>
      <c r="R136" s="141"/>
      <c r="S136" s="141"/>
      <c r="T136" s="141"/>
    </row>
    <row r="137" spans="1:20" s="393" customFormat="1">
      <c r="A137" s="388"/>
      <c r="B137" s="337"/>
      <c r="C137" s="394"/>
      <c r="D137" s="395"/>
      <c r="E137" s="284"/>
      <c r="F137" s="285"/>
      <c r="G137" s="340"/>
      <c r="H137" s="392"/>
      <c r="I137" s="392"/>
      <c r="J137" s="392"/>
      <c r="K137" s="392"/>
      <c r="L137" s="392"/>
      <c r="M137" s="392"/>
      <c r="N137" s="392"/>
      <c r="O137" s="392"/>
      <c r="P137" s="392"/>
      <c r="Q137" s="392"/>
      <c r="R137" s="392"/>
      <c r="S137" s="392"/>
      <c r="T137" s="392"/>
    </row>
    <row r="138" spans="1:20" s="393" customFormat="1" ht="38.25">
      <c r="A138" s="388" t="s">
        <v>318</v>
      </c>
      <c r="B138" s="399" t="s">
        <v>307</v>
      </c>
      <c r="C138" s="94" t="s">
        <v>162</v>
      </c>
      <c r="D138" s="278" t="s">
        <v>52</v>
      </c>
      <c r="E138" s="288">
        <v>10</v>
      </c>
      <c r="F138" s="279">
        <v>0</v>
      </c>
      <c r="G138" s="279">
        <f>PRODUCT(D138:F138)</f>
        <v>0</v>
      </c>
      <c r="H138" s="392"/>
      <c r="I138" s="392"/>
      <c r="J138" s="392"/>
      <c r="K138" s="392"/>
      <c r="L138" s="392"/>
      <c r="M138" s="392"/>
      <c r="N138" s="392"/>
      <c r="O138" s="392"/>
      <c r="P138" s="392"/>
      <c r="Q138" s="392"/>
      <c r="R138" s="392"/>
      <c r="S138" s="392"/>
      <c r="T138" s="392"/>
    </row>
    <row r="139" spans="1:20" s="393" customFormat="1">
      <c r="A139" s="388"/>
      <c r="B139" s="399"/>
      <c r="C139" s="94"/>
      <c r="D139" s="278"/>
      <c r="E139" s="288"/>
      <c r="F139" s="279"/>
      <c r="G139" s="279"/>
      <c r="H139" s="392"/>
      <c r="I139" s="392"/>
      <c r="J139" s="392"/>
      <c r="K139" s="392"/>
      <c r="L139" s="392"/>
      <c r="M139" s="392"/>
      <c r="N139" s="392"/>
      <c r="O139" s="392"/>
      <c r="P139" s="392"/>
      <c r="Q139" s="392"/>
      <c r="R139" s="392"/>
      <c r="S139" s="392"/>
      <c r="T139" s="392"/>
    </row>
    <row r="140" spans="1:20" s="393" customFormat="1" ht="38.25">
      <c r="A140" s="388" t="s">
        <v>319</v>
      </c>
      <c r="B140" s="399" t="s">
        <v>322</v>
      </c>
      <c r="C140" s="94" t="s">
        <v>148</v>
      </c>
      <c r="D140" s="289" t="s">
        <v>52</v>
      </c>
      <c r="E140" s="290">
        <v>2</v>
      </c>
      <c r="F140" s="279">
        <v>0</v>
      </c>
      <c r="G140" s="245">
        <f>PRODUCT(D140:F140)</f>
        <v>0</v>
      </c>
      <c r="H140" s="392"/>
      <c r="I140" s="392"/>
      <c r="J140" s="392"/>
      <c r="K140" s="392"/>
      <c r="L140" s="392"/>
      <c r="M140" s="392"/>
      <c r="N140" s="392"/>
      <c r="O140" s="392"/>
      <c r="P140" s="392"/>
      <c r="Q140" s="392"/>
      <c r="R140" s="392"/>
      <c r="S140" s="392"/>
      <c r="T140" s="392"/>
    </row>
    <row r="141" spans="1:20" s="393" customFormat="1">
      <c r="A141" s="388"/>
      <c r="B141" s="399"/>
      <c r="C141" s="94"/>
      <c r="D141" s="289"/>
      <c r="E141" s="290"/>
      <c r="F141" s="279"/>
      <c r="G141" s="245"/>
      <c r="H141" s="392"/>
      <c r="I141" s="392"/>
      <c r="J141" s="392"/>
      <c r="K141" s="392"/>
      <c r="L141" s="392"/>
      <c r="M141" s="392"/>
      <c r="N141" s="392"/>
      <c r="O141" s="392"/>
      <c r="P141" s="392"/>
      <c r="Q141" s="392"/>
      <c r="R141" s="392"/>
      <c r="S141" s="392"/>
      <c r="T141" s="392"/>
    </row>
    <row r="142" spans="1:20" s="393" customFormat="1" ht="38.25">
      <c r="A142" s="388" t="s">
        <v>320</v>
      </c>
      <c r="B142" s="399" t="s">
        <v>326</v>
      </c>
      <c r="C142" s="94" t="s">
        <v>327</v>
      </c>
      <c r="D142" s="289" t="s">
        <v>52</v>
      </c>
      <c r="E142" s="290">
        <v>4</v>
      </c>
      <c r="F142" s="279">
        <v>0</v>
      </c>
      <c r="G142" s="245">
        <f>PRODUCT(D142:F142)</f>
        <v>0</v>
      </c>
      <c r="H142" s="392"/>
      <c r="I142" s="392"/>
      <c r="J142" s="392"/>
      <c r="K142" s="392"/>
      <c r="L142" s="392"/>
      <c r="M142" s="392"/>
      <c r="N142" s="392"/>
      <c r="O142" s="392"/>
      <c r="P142" s="392"/>
      <c r="Q142" s="392"/>
      <c r="R142" s="392"/>
      <c r="S142" s="392"/>
      <c r="T142" s="392"/>
    </row>
    <row r="143" spans="1:20" s="393" customFormat="1">
      <c r="A143" s="388"/>
      <c r="B143" s="337"/>
      <c r="C143" s="394"/>
      <c r="D143" s="395"/>
      <c r="E143" s="284"/>
      <c r="F143" s="285"/>
      <c r="G143" s="340"/>
      <c r="H143" s="392"/>
      <c r="I143" s="392"/>
      <c r="J143" s="392"/>
      <c r="K143" s="392"/>
      <c r="L143" s="392"/>
      <c r="M143" s="392"/>
      <c r="N143" s="392"/>
      <c r="O143" s="392"/>
      <c r="P143" s="392"/>
      <c r="Q143" s="392"/>
      <c r="R143" s="392"/>
      <c r="S143" s="392"/>
      <c r="T143" s="392"/>
    </row>
    <row r="144" spans="1:20" s="142" customFormat="1">
      <c r="A144" s="133" t="s">
        <v>321</v>
      </c>
      <c r="B144" s="422" t="s">
        <v>204</v>
      </c>
      <c r="C144" s="423"/>
      <c r="D144" s="271" t="s">
        <v>3</v>
      </c>
      <c r="E144" s="286">
        <v>1</v>
      </c>
      <c r="F144" s="273">
        <v>0</v>
      </c>
      <c r="G144" s="294">
        <f>E144*F144</f>
        <v>0</v>
      </c>
      <c r="H144" s="141"/>
      <c r="I144" s="141"/>
      <c r="J144" s="141"/>
      <c r="K144" s="141"/>
      <c r="L144" s="141"/>
      <c r="M144" s="141"/>
      <c r="N144" s="141"/>
      <c r="O144" s="141"/>
      <c r="P144" s="141"/>
      <c r="Q144" s="141"/>
      <c r="R144" s="141"/>
      <c r="S144" s="141"/>
      <c r="T144" s="141"/>
    </row>
    <row r="145" spans="1:20" s="393" customFormat="1">
      <c r="A145" s="388"/>
      <c r="B145" s="389"/>
      <c r="C145" s="390"/>
      <c r="D145" s="283"/>
      <c r="E145" s="339"/>
      <c r="F145" s="285"/>
      <c r="G145" s="391"/>
      <c r="H145" s="392"/>
      <c r="I145" s="392"/>
      <c r="J145" s="392"/>
      <c r="K145" s="392"/>
      <c r="L145" s="392"/>
      <c r="M145" s="392"/>
      <c r="N145" s="392"/>
      <c r="O145" s="392"/>
      <c r="P145" s="392"/>
      <c r="Q145" s="392"/>
      <c r="R145" s="392"/>
      <c r="S145" s="392"/>
      <c r="T145" s="392"/>
    </row>
    <row r="146" spans="1:20" s="142" customFormat="1" ht="12.75" customHeight="1">
      <c r="A146" s="133"/>
      <c r="B146" s="236" t="s">
        <v>294</v>
      </c>
      <c r="C146" s="236" t="s">
        <v>291</v>
      </c>
      <c r="D146" s="271"/>
      <c r="E146" s="286"/>
      <c r="F146" s="273"/>
      <c r="G146" s="294"/>
      <c r="H146" s="141"/>
      <c r="I146" s="141"/>
      <c r="J146" s="141"/>
      <c r="K146" s="141"/>
      <c r="L146" s="141"/>
      <c r="M146" s="141"/>
      <c r="N146" s="141"/>
      <c r="O146" s="141"/>
      <c r="P146" s="141"/>
      <c r="Q146" s="141"/>
      <c r="R146" s="141"/>
      <c r="S146" s="141"/>
      <c r="T146" s="141"/>
    </row>
    <row r="147" spans="1:20" s="393" customFormat="1" ht="12.75" customHeight="1">
      <c r="A147" s="388"/>
      <c r="B147" s="389"/>
      <c r="C147" s="398"/>
      <c r="D147" s="283"/>
      <c r="E147" s="339"/>
      <c r="F147" s="285"/>
      <c r="G147" s="391"/>
      <c r="H147" s="392"/>
      <c r="I147" s="392"/>
      <c r="J147" s="392"/>
      <c r="K147" s="392"/>
      <c r="L147" s="392"/>
      <c r="M147" s="392"/>
      <c r="N147" s="392"/>
      <c r="O147" s="392"/>
      <c r="P147" s="392"/>
      <c r="Q147" s="392"/>
      <c r="R147" s="392"/>
      <c r="S147" s="392"/>
      <c r="T147" s="392"/>
    </row>
    <row r="148" spans="1:20" s="393" customFormat="1" ht="25.5">
      <c r="A148" s="388" t="s">
        <v>323</v>
      </c>
      <c r="B148" s="400" t="s">
        <v>237</v>
      </c>
      <c r="C148" s="94" t="s">
        <v>292</v>
      </c>
      <c r="D148" s="252" t="s">
        <v>134</v>
      </c>
      <c r="E148" s="253">
        <v>10</v>
      </c>
      <c r="F148" s="254">
        <v>0</v>
      </c>
      <c r="G148" s="254">
        <f>PRODUCT(D148:F148)</f>
        <v>0</v>
      </c>
      <c r="H148" s="392"/>
      <c r="I148" s="392"/>
      <c r="J148" s="392"/>
      <c r="K148" s="392"/>
      <c r="L148" s="392"/>
      <c r="M148" s="392"/>
      <c r="N148" s="392"/>
      <c r="O148" s="392"/>
      <c r="P148" s="392"/>
      <c r="Q148" s="392"/>
      <c r="R148" s="392"/>
      <c r="S148" s="392"/>
      <c r="T148" s="392"/>
    </row>
    <row r="149" spans="1:20" s="393" customFormat="1" ht="12.75" customHeight="1">
      <c r="A149" s="388"/>
      <c r="B149" s="389"/>
      <c r="C149" s="398"/>
      <c r="D149" s="283"/>
      <c r="E149" s="339"/>
      <c r="F149" s="285"/>
      <c r="G149" s="391"/>
      <c r="H149" s="392"/>
      <c r="I149" s="392"/>
      <c r="J149" s="392"/>
      <c r="K149" s="392"/>
      <c r="L149" s="392"/>
      <c r="M149" s="392"/>
      <c r="N149" s="392"/>
      <c r="O149" s="392"/>
      <c r="P149" s="392"/>
      <c r="Q149" s="392"/>
      <c r="R149" s="392"/>
      <c r="S149" s="392"/>
      <c r="T149" s="392"/>
    </row>
    <row r="150" spans="1:20" s="142" customFormat="1" ht="12.75" customHeight="1">
      <c r="A150" s="133"/>
      <c r="B150" s="420" t="s">
        <v>293</v>
      </c>
      <c r="C150" s="421"/>
      <c r="D150" s="271"/>
      <c r="E150" s="286"/>
      <c r="F150" s="273"/>
      <c r="G150" s="294">
        <f>SUM(G148:G149)</f>
        <v>0</v>
      </c>
      <c r="H150" s="141"/>
      <c r="I150" s="141"/>
      <c r="J150" s="141"/>
      <c r="K150" s="141"/>
      <c r="L150" s="141"/>
      <c r="M150" s="141"/>
      <c r="N150" s="141"/>
      <c r="O150" s="141"/>
      <c r="P150" s="141"/>
      <c r="Q150" s="141"/>
      <c r="R150" s="141"/>
      <c r="S150" s="141"/>
      <c r="T150" s="141"/>
    </row>
    <row r="151" spans="1:20" s="393" customFormat="1" ht="12.75" customHeight="1">
      <c r="A151" s="388"/>
      <c r="B151" s="389"/>
      <c r="C151" s="398"/>
      <c r="D151" s="283"/>
      <c r="E151" s="339"/>
      <c r="F151" s="285"/>
      <c r="G151" s="391"/>
      <c r="H151" s="392"/>
      <c r="I151" s="392"/>
      <c r="J151" s="392"/>
      <c r="K151" s="392"/>
      <c r="L151" s="392"/>
      <c r="M151" s="392"/>
      <c r="N151" s="392"/>
      <c r="O151" s="392"/>
      <c r="P151" s="392"/>
      <c r="Q151" s="392"/>
      <c r="R151" s="392"/>
      <c r="S151" s="392"/>
      <c r="T151" s="392"/>
    </row>
    <row r="152" spans="1:20" s="142" customFormat="1">
      <c r="A152" s="133"/>
      <c r="B152" s="236" t="s">
        <v>132</v>
      </c>
      <c r="C152" s="237" t="s">
        <v>133</v>
      </c>
      <c r="D152" s="238"/>
      <c r="E152" s="239"/>
      <c r="F152" s="240"/>
      <c r="G152" s="240"/>
      <c r="H152" s="141"/>
      <c r="I152" s="141"/>
      <c r="J152" s="141"/>
      <c r="K152" s="141"/>
      <c r="L152" s="141"/>
      <c r="M152" s="141"/>
      <c r="N152" s="141"/>
      <c r="O152" s="141"/>
      <c r="P152" s="141"/>
      <c r="Q152" s="141"/>
      <c r="R152" s="141"/>
      <c r="S152" s="141"/>
      <c r="T152" s="141"/>
    </row>
    <row r="153" spans="1:20" s="142" customFormat="1">
      <c r="A153" s="133"/>
      <c r="B153" s="175"/>
      <c r="C153" s="176"/>
      <c r="D153" s="241"/>
      <c r="E153" s="242"/>
      <c r="F153" s="243"/>
      <c r="G153" s="243"/>
      <c r="H153" s="141"/>
      <c r="I153" s="141"/>
      <c r="J153" s="141"/>
      <c r="K153" s="141"/>
      <c r="L153" s="141"/>
      <c r="M153" s="141"/>
      <c r="N153" s="141"/>
      <c r="O153" s="141"/>
      <c r="P153" s="141"/>
      <c r="Q153" s="141"/>
      <c r="R153" s="141"/>
      <c r="S153" s="141"/>
      <c r="T153" s="141"/>
    </row>
    <row r="154" spans="1:20" s="142" customFormat="1" ht="63.75">
      <c r="A154" s="133"/>
      <c r="B154" s="175" t="s">
        <v>238</v>
      </c>
      <c r="C154" s="280" t="s">
        <v>145</v>
      </c>
      <c r="D154" s="244"/>
      <c r="E154" s="244"/>
      <c r="F154" s="245"/>
      <c r="G154" s="245"/>
      <c r="H154" s="141"/>
      <c r="I154" s="141"/>
      <c r="J154" s="141"/>
      <c r="K154" s="141"/>
      <c r="L154" s="141"/>
      <c r="M154" s="141"/>
      <c r="N154" s="141"/>
      <c r="O154" s="141"/>
      <c r="P154" s="141"/>
      <c r="Q154" s="141"/>
      <c r="R154" s="141"/>
      <c r="S154" s="141"/>
      <c r="T154" s="141"/>
    </row>
    <row r="155" spans="1:20" s="142" customFormat="1">
      <c r="A155" s="133"/>
      <c r="B155" s="175"/>
      <c r="C155" s="280" t="s">
        <v>271</v>
      </c>
      <c r="D155" s="244"/>
      <c r="E155" s="244"/>
      <c r="F155" s="245"/>
      <c r="G155" s="245"/>
      <c r="H155" s="141"/>
      <c r="I155" s="141"/>
      <c r="J155" s="141"/>
      <c r="K155" s="141"/>
      <c r="L155" s="141"/>
      <c r="M155" s="141"/>
      <c r="N155" s="141"/>
      <c r="O155" s="141"/>
      <c r="P155" s="141"/>
      <c r="Q155" s="141"/>
      <c r="R155" s="141"/>
      <c r="S155" s="141"/>
      <c r="T155" s="141"/>
    </row>
    <row r="156" spans="1:20" s="142" customFormat="1">
      <c r="A156" s="133" t="s">
        <v>328</v>
      </c>
      <c r="B156" s="175"/>
      <c r="C156" s="265" t="s">
        <v>197</v>
      </c>
      <c r="D156" s="252" t="s">
        <v>134</v>
      </c>
      <c r="E156" s="253">
        <v>14</v>
      </c>
      <c r="F156" s="254">
        <v>0</v>
      </c>
      <c r="G156" s="254">
        <f>PRODUCT(D156:F156)</f>
        <v>0</v>
      </c>
      <c r="H156" s="141"/>
      <c r="I156" s="141"/>
      <c r="J156" s="141"/>
      <c r="K156" s="141"/>
      <c r="L156" s="141"/>
      <c r="M156" s="141"/>
      <c r="N156" s="141"/>
      <c r="O156" s="141"/>
      <c r="P156" s="141"/>
      <c r="Q156" s="141"/>
      <c r="R156" s="141"/>
      <c r="S156" s="141"/>
      <c r="T156" s="141"/>
    </row>
    <row r="157" spans="1:20" s="142" customFormat="1">
      <c r="A157" s="133" t="s">
        <v>330</v>
      </c>
      <c r="B157" s="246"/>
      <c r="C157" s="357" t="s">
        <v>198</v>
      </c>
      <c r="D157" s="289" t="s">
        <v>134</v>
      </c>
      <c r="E157" s="350">
        <v>2</v>
      </c>
      <c r="F157" s="279">
        <v>0</v>
      </c>
      <c r="G157" s="279">
        <f>PRODUCT(D157:F157)</f>
        <v>0</v>
      </c>
      <c r="H157" s="141"/>
      <c r="I157" s="141"/>
      <c r="J157" s="141"/>
      <c r="K157" s="141"/>
      <c r="L157" s="141"/>
      <c r="M157" s="141"/>
      <c r="N157" s="141"/>
      <c r="O157" s="141"/>
      <c r="P157" s="141"/>
      <c r="Q157" s="141"/>
      <c r="R157" s="141"/>
      <c r="S157" s="141"/>
      <c r="T157" s="141"/>
    </row>
    <row r="158" spans="1:20" s="142" customFormat="1">
      <c r="A158" s="133"/>
      <c r="B158" s="95"/>
      <c r="C158" s="169"/>
      <c r="D158" s="247"/>
      <c r="E158" s="248"/>
      <c r="F158" s="245"/>
      <c r="G158" s="249"/>
      <c r="H158" s="141"/>
      <c r="I158" s="141"/>
      <c r="J158" s="141"/>
      <c r="K158" s="141"/>
      <c r="L158" s="141"/>
      <c r="M158" s="141"/>
      <c r="N158" s="141"/>
      <c r="O158" s="141"/>
      <c r="P158" s="141"/>
      <c r="Q158" s="141"/>
      <c r="R158" s="141"/>
      <c r="S158" s="141"/>
      <c r="T158" s="141"/>
    </row>
    <row r="159" spans="1:20" s="142" customFormat="1">
      <c r="A159" s="133"/>
      <c r="B159" s="93" t="s">
        <v>135</v>
      </c>
      <c r="C159" s="250"/>
      <c r="D159" s="303"/>
      <c r="E159" s="304"/>
      <c r="F159" s="305"/>
      <c r="G159" s="302">
        <f>SUM(G156:G157)</f>
        <v>0</v>
      </c>
      <c r="H159" s="141"/>
      <c r="I159" s="141"/>
      <c r="J159" s="141"/>
      <c r="K159" s="141"/>
      <c r="L159" s="141"/>
      <c r="M159" s="141"/>
      <c r="N159" s="141"/>
      <c r="O159" s="141"/>
      <c r="P159" s="141"/>
      <c r="Q159" s="141"/>
      <c r="R159" s="141"/>
      <c r="S159" s="141"/>
      <c r="T159" s="141"/>
    </row>
    <row r="160" spans="1:20" s="142" customFormat="1">
      <c r="A160" s="133"/>
      <c r="B160" s="143"/>
      <c r="C160" s="143"/>
      <c r="D160" s="143"/>
      <c r="E160" s="143"/>
      <c r="F160" s="143"/>
      <c r="G160" s="143"/>
      <c r="H160" s="141"/>
      <c r="I160" s="141"/>
      <c r="J160" s="141"/>
      <c r="K160" s="141"/>
      <c r="L160" s="141"/>
      <c r="M160" s="141"/>
      <c r="N160" s="141"/>
      <c r="O160" s="141"/>
      <c r="P160" s="141"/>
      <c r="Q160" s="141"/>
      <c r="R160" s="141"/>
      <c r="S160" s="141"/>
      <c r="T160" s="141"/>
    </row>
    <row r="161" spans="1:20" s="142" customFormat="1">
      <c r="A161" s="133"/>
      <c r="B161" s="174" t="s">
        <v>287</v>
      </c>
      <c r="C161" s="174" t="s">
        <v>89</v>
      </c>
      <c r="D161" s="238"/>
      <c r="E161" s="306"/>
      <c r="F161" s="240"/>
      <c r="G161" s="240"/>
      <c r="H161" s="141"/>
      <c r="I161" s="141"/>
      <c r="J161" s="141"/>
      <c r="K161" s="141"/>
      <c r="L161" s="141"/>
      <c r="M161" s="141"/>
      <c r="N161" s="141"/>
      <c r="O161" s="141"/>
      <c r="P161" s="141"/>
      <c r="Q161" s="141"/>
      <c r="R161" s="141"/>
      <c r="S161" s="141"/>
      <c r="T161" s="141"/>
    </row>
    <row r="162" spans="1:20" s="142" customFormat="1">
      <c r="A162" s="133"/>
      <c r="B162" s="175"/>
      <c r="C162" s="176"/>
      <c r="D162" s="241"/>
      <c r="E162" s="307"/>
      <c r="F162" s="243"/>
      <c r="G162" s="243"/>
      <c r="H162" s="141"/>
      <c r="I162" s="141"/>
      <c r="J162" s="141"/>
      <c r="K162" s="141"/>
      <c r="L162" s="141"/>
      <c r="M162" s="141"/>
      <c r="N162" s="141"/>
      <c r="O162" s="141"/>
      <c r="P162" s="141"/>
      <c r="Q162" s="141"/>
      <c r="R162" s="141"/>
      <c r="S162" s="141"/>
      <c r="T162" s="141"/>
    </row>
    <row r="163" spans="1:20" s="218" customFormat="1">
      <c r="A163" s="133"/>
      <c r="B163" s="175"/>
      <c r="C163" s="177" t="s">
        <v>90</v>
      </c>
      <c r="D163" s="241"/>
      <c r="E163" s="307"/>
      <c r="F163" s="243"/>
      <c r="G163" s="243"/>
      <c r="H163" s="217"/>
      <c r="I163" s="217"/>
      <c r="J163" s="217"/>
      <c r="K163" s="217"/>
      <c r="L163" s="217"/>
      <c r="M163" s="217"/>
      <c r="N163" s="217"/>
      <c r="O163" s="217"/>
      <c r="P163" s="217"/>
      <c r="Q163" s="217"/>
      <c r="R163" s="217"/>
      <c r="S163" s="217"/>
      <c r="T163" s="217"/>
    </row>
    <row r="164" spans="1:20" s="218" customFormat="1" ht="63.75">
      <c r="A164" s="133" t="s">
        <v>334</v>
      </c>
      <c r="B164" s="175" t="s">
        <v>288</v>
      </c>
      <c r="C164" s="179" t="s">
        <v>295</v>
      </c>
      <c r="D164" s="241" t="s">
        <v>91</v>
      </c>
      <c r="E164" s="242">
        <v>24</v>
      </c>
      <c r="F164" s="243">
        <v>0</v>
      </c>
      <c r="G164" s="229">
        <f>E164*F164</f>
        <v>0</v>
      </c>
      <c r="H164" s="217"/>
      <c r="I164" s="217"/>
      <c r="J164" s="217"/>
      <c r="K164" s="217"/>
      <c r="L164" s="217"/>
      <c r="M164" s="217"/>
      <c r="N164" s="217"/>
      <c r="O164" s="217"/>
      <c r="P164" s="217"/>
      <c r="Q164" s="217"/>
      <c r="R164" s="217"/>
      <c r="S164" s="217"/>
      <c r="T164" s="217"/>
    </row>
    <row r="165" spans="1:20" s="218" customFormat="1">
      <c r="A165" s="133"/>
      <c r="B165" s="219"/>
      <c r="C165" s="220"/>
      <c r="D165" s="308"/>
      <c r="E165" s="309"/>
      <c r="F165" s="310"/>
      <c r="G165" s="310"/>
      <c r="H165" s="217"/>
      <c r="I165" s="217"/>
      <c r="J165" s="217"/>
      <c r="K165" s="217"/>
      <c r="L165" s="217"/>
      <c r="M165" s="217"/>
      <c r="N165" s="217"/>
      <c r="O165" s="217"/>
      <c r="P165" s="217"/>
      <c r="Q165" s="217"/>
      <c r="R165" s="217"/>
      <c r="S165" s="217"/>
      <c r="T165" s="217"/>
    </row>
    <row r="166" spans="1:20" s="218" customFormat="1">
      <c r="A166" s="133"/>
      <c r="B166" s="219"/>
      <c r="C166" s="178" t="s">
        <v>92</v>
      </c>
      <c r="D166" s="308"/>
      <c r="E166" s="309"/>
      <c r="F166" s="310"/>
      <c r="G166" s="310"/>
      <c r="H166" s="217"/>
      <c r="I166" s="217"/>
      <c r="J166" s="217"/>
      <c r="K166" s="217"/>
      <c r="L166" s="217"/>
      <c r="M166" s="217"/>
      <c r="N166" s="217"/>
      <c r="O166" s="217"/>
      <c r="P166" s="217"/>
      <c r="Q166" s="217"/>
      <c r="R166" s="217"/>
      <c r="S166" s="217"/>
      <c r="T166" s="217"/>
    </row>
    <row r="167" spans="1:20" s="218" customFormat="1">
      <c r="A167" s="133"/>
      <c r="B167" s="219"/>
      <c r="C167" s="178" t="s">
        <v>93</v>
      </c>
      <c r="D167" s="308"/>
      <c r="E167" s="309"/>
      <c r="F167" s="310"/>
      <c r="G167" s="310"/>
      <c r="H167" s="217"/>
      <c r="I167" s="217"/>
      <c r="J167" s="217"/>
      <c r="K167" s="217"/>
      <c r="L167" s="217"/>
      <c r="M167" s="217"/>
      <c r="N167" s="217"/>
      <c r="O167" s="217"/>
      <c r="P167" s="217"/>
      <c r="Q167" s="217"/>
      <c r="R167" s="217"/>
      <c r="S167" s="217"/>
      <c r="T167" s="217"/>
    </row>
    <row r="168" spans="1:20" s="218" customFormat="1" ht="25.5">
      <c r="A168" s="133"/>
      <c r="B168" s="219"/>
      <c r="C168" s="179" t="s">
        <v>94</v>
      </c>
      <c r="D168" s="308"/>
      <c r="E168" s="309"/>
      <c r="F168" s="310"/>
      <c r="G168" s="310"/>
      <c r="H168" s="217"/>
      <c r="I168" s="217"/>
      <c r="J168" s="217"/>
      <c r="K168" s="217"/>
      <c r="L168" s="217"/>
      <c r="M168" s="217"/>
      <c r="N168" s="217"/>
      <c r="O168" s="217"/>
      <c r="P168" s="217"/>
      <c r="Q168" s="217"/>
      <c r="R168" s="217"/>
      <c r="S168" s="217"/>
      <c r="T168" s="217"/>
    </row>
    <row r="169" spans="1:20" s="218" customFormat="1" ht="51">
      <c r="A169" s="133"/>
      <c r="B169" s="219"/>
      <c r="C169" s="179" t="s">
        <v>95</v>
      </c>
      <c r="D169" s="308"/>
      <c r="E169" s="309"/>
      <c r="F169" s="310"/>
      <c r="G169" s="310"/>
      <c r="H169" s="217"/>
      <c r="I169" s="217"/>
      <c r="J169" s="217"/>
      <c r="K169" s="217"/>
      <c r="L169" s="217"/>
      <c r="M169" s="217"/>
      <c r="N169" s="217"/>
      <c r="O169" s="217"/>
      <c r="P169" s="217"/>
      <c r="Q169" s="217"/>
      <c r="R169" s="217"/>
      <c r="S169" s="217"/>
      <c r="T169" s="217"/>
    </row>
    <row r="170" spans="1:20" s="218" customFormat="1" ht="25.5">
      <c r="A170" s="133"/>
      <c r="B170" s="219"/>
      <c r="C170" s="179" t="s">
        <v>96</v>
      </c>
      <c r="D170" s="308"/>
      <c r="E170" s="309"/>
      <c r="F170" s="310"/>
      <c r="G170" s="310"/>
      <c r="H170" s="217"/>
      <c r="I170" s="217"/>
      <c r="J170" s="217"/>
      <c r="K170" s="217"/>
      <c r="L170" s="217"/>
      <c r="M170" s="217"/>
      <c r="N170" s="217"/>
      <c r="O170" s="217"/>
      <c r="P170" s="217"/>
      <c r="Q170" s="217"/>
      <c r="R170" s="217"/>
      <c r="S170" s="217"/>
      <c r="T170" s="217"/>
    </row>
    <row r="171" spans="1:20" s="218" customFormat="1" ht="51">
      <c r="A171" s="133"/>
      <c r="B171" s="219"/>
      <c r="C171" s="179" t="s">
        <v>95</v>
      </c>
      <c r="D171" s="308"/>
      <c r="E171" s="309"/>
      <c r="F171" s="310"/>
      <c r="G171" s="310"/>
      <c r="H171" s="217"/>
      <c r="I171" s="217"/>
      <c r="J171" s="217"/>
      <c r="K171" s="217"/>
      <c r="L171" s="217"/>
      <c r="M171" s="217"/>
      <c r="N171" s="217"/>
      <c r="O171" s="217"/>
      <c r="P171" s="217"/>
      <c r="Q171" s="217"/>
      <c r="R171" s="217"/>
      <c r="S171" s="217"/>
      <c r="T171" s="217"/>
    </row>
    <row r="172" spans="1:20" s="218" customFormat="1" ht="25.5">
      <c r="A172" s="133"/>
      <c r="B172" s="219"/>
      <c r="C172" s="179" t="s">
        <v>97</v>
      </c>
      <c r="D172" s="308"/>
      <c r="E172" s="309"/>
      <c r="F172" s="310"/>
      <c r="G172" s="310"/>
      <c r="H172" s="217"/>
      <c r="I172" s="217"/>
      <c r="J172" s="217"/>
      <c r="K172" s="217"/>
      <c r="L172" s="217"/>
      <c r="M172" s="217"/>
      <c r="N172" s="217"/>
      <c r="O172" s="217"/>
      <c r="P172" s="217"/>
      <c r="Q172" s="217"/>
      <c r="R172" s="217"/>
      <c r="S172" s="217"/>
      <c r="T172" s="217"/>
    </row>
    <row r="173" spans="1:20" s="218" customFormat="1">
      <c r="A173" s="133"/>
      <c r="B173" s="219"/>
      <c r="C173" s="178" t="s">
        <v>98</v>
      </c>
      <c r="D173" s="308"/>
      <c r="E173" s="309"/>
      <c r="F173" s="310"/>
      <c r="G173" s="310"/>
      <c r="H173" s="217"/>
      <c r="I173" s="217"/>
      <c r="J173" s="217"/>
      <c r="K173" s="217"/>
      <c r="L173" s="217"/>
      <c r="M173" s="217"/>
      <c r="N173" s="217"/>
      <c r="O173" s="217"/>
      <c r="P173" s="217"/>
      <c r="Q173" s="217"/>
      <c r="R173" s="217"/>
      <c r="S173" s="217"/>
      <c r="T173" s="217"/>
    </row>
    <row r="174" spans="1:20" s="218" customFormat="1" ht="25.5">
      <c r="A174" s="133"/>
      <c r="B174" s="219"/>
      <c r="C174" s="179" t="s">
        <v>99</v>
      </c>
      <c r="D174" s="308"/>
      <c r="E174" s="309"/>
      <c r="F174" s="310"/>
      <c r="G174" s="310"/>
      <c r="H174" s="217"/>
      <c r="I174" s="217"/>
      <c r="J174" s="217"/>
      <c r="K174" s="217"/>
      <c r="L174" s="217"/>
      <c r="M174" s="217"/>
      <c r="N174" s="217"/>
      <c r="O174" s="217"/>
      <c r="P174" s="217"/>
      <c r="Q174" s="217"/>
      <c r="R174" s="217"/>
      <c r="S174" s="217"/>
      <c r="T174" s="217"/>
    </row>
    <row r="175" spans="1:20" s="218" customFormat="1">
      <c r="A175" s="133"/>
      <c r="B175" s="219"/>
      <c r="C175" s="179" t="s">
        <v>100</v>
      </c>
      <c r="D175" s="308"/>
      <c r="E175" s="309"/>
      <c r="F175" s="310"/>
      <c r="G175" s="310"/>
      <c r="H175" s="217"/>
      <c r="I175" s="217"/>
      <c r="J175" s="217"/>
      <c r="K175" s="217"/>
      <c r="L175" s="217"/>
      <c r="M175" s="217"/>
      <c r="N175" s="217"/>
      <c r="O175" s="217"/>
      <c r="P175" s="217"/>
      <c r="Q175" s="217"/>
      <c r="R175" s="217"/>
      <c r="S175" s="217"/>
      <c r="T175" s="217"/>
    </row>
    <row r="176" spans="1:20" s="218" customFormat="1" ht="25.5">
      <c r="A176" s="133"/>
      <c r="B176" s="219"/>
      <c r="C176" s="179" t="s">
        <v>101</v>
      </c>
      <c r="D176" s="308"/>
      <c r="E176" s="309"/>
      <c r="F176" s="310"/>
      <c r="G176" s="310"/>
      <c r="H176" s="217"/>
      <c r="I176" s="217"/>
      <c r="J176" s="217"/>
      <c r="K176" s="217"/>
      <c r="L176" s="217"/>
      <c r="M176" s="217"/>
      <c r="N176" s="217"/>
      <c r="O176" s="217"/>
      <c r="P176" s="217"/>
      <c r="Q176" s="217"/>
      <c r="R176" s="217"/>
      <c r="S176" s="217"/>
      <c r="T176" s="217"/>
    </row>
    <row r="177" spans="1:20" s="218" customFormat="1" ht="25.5">
      <c r="A177" s="133"/>
      <c r="B177" s="219"/>
      <c r="C177" s="179" t="s">
        <v>102</v>
      </c>
      <c r="D177" s="308"/>
      <c r="E177" s="309"/>
      <c r="F177" s="310"/>
      <c r="G177" s="310"/>
      <c r="H177" s="217"/>
      <c r="I177" s="217"/>
      <c r="J177" s="217"/>
      <c r="K177" s="217"/>
      <c r="L177" s="217"/>
      <c r="M177" s="217"/>
      <c r="N177" s="217"/>
      <c r="O177" s="217"/>
      <c r="P177" s="217"/>
      <c r="Q177" s="217"/>
      <c r="R177" s="217"/>
      <c r="S177" s="217"/>
      <c r="T177" s="217"/>
    </row>
    <row r="178" spans="1:20" s="218" customFormat="1" ht="25.5">
      <c r="A178" s="133"/>
      <c r="B178" s="219"/>
      <c r="C178" s="179" t="s">
        <v>103</v>
      </c>
      <c r="D178" s="308"/>
      <c r="E178" s="309"/>
      <c r="F178" s="310"/>
      <c r="G178" s="310"/>
      <c r="H178" s="217"/>
      <c r="I178" s="217"/>
      <c r="J178" s="217"/>
      <c r="K178" s="217"/>
      <c r="L178" s="217"/>
      <c r="M178" s="217"/>
      <c r="N178" s="217"/>
      <c r="O178" s="217"/>
      <c r="P178" s="217"/>
      <c r="Q178" s="217"/>
      <c r="R178" s="217"/>
      <c r="S178" s="217"/>
      <c r="T178" s="217"/>
    </row>
    <row r="179" spans="1:20" s="218" customFormat="1">
      <c r="A179" s="133"/>
      <c r="B179" s="219"/>
      <c r="C179" s="179" t="s">
        <v>104</v>
      </c>
      <c r="D179" s="308"/>
      <c r="E179" s="309"/>
      <c r="F179" s="310"/>
      <c r="G179" s="310"/>
      <c r="H179" s="217"/>
      <c r="I179" s="217"/>
      <c r="J179" s="217"/>
      <c r="K179" s="217"/>
      <c r="L179" s="217"/>
      <c r="M179" s="217"/>
      <c r="N179" s="217"/>
      <c r="O179" s="217"/>
      <c r="P179" s="217"/>
      <c r="Q179" s="217"/>
      <c r="R179" s="217"/>
      <c r="S179" s="217"/>
      <c r="T179" s="217"/>
    </row>
    <row r="180" spans="1:20" s="218" customFormat="1" ht="25.5">
      <c r="A180" s="133"/>
      <c r="B180" s="219"/>
      <c r="C180" s="179" t="s">
        <v>105</v>
      </c>
      <c r="D180" s="308"/>
      <c r="E180" s="309"/>
      <c r="F180" s="310"/>
      <c r="G180" s="310"/>
      <c r="H180" s="217"/>
      <c r="I180" s="217"/>
      <c r="J180" s="217"/>
      <c r="K180" s="217"/>
      <c r="L180" s="217"/>
      <c r="M180" s="217"/>
      <c r="N180" s="217"/>
      <c r="O180" s="217"/>
      <c r="P180" s="217"/>
      <c r="Q180" s="217"/>
      <c r="R180" s="217"/>
      <c r="S180" s="217"/>
      <c r="T180" s="217"/>
    </row>
    <row r="181" spans="1:20" s="218" customFormat="1" ht="25.5">
      <c r="A181" s="133"/>
      <c r="B181" s="219"/>
      <c r="C181" s="179" t="s">
        <v>106</v>
      </c>
      <c r="D181" s="308"/>
      <c r="E181" s="309"/>
      <c r="F181" s="310"/>
      <c r="G181" s="310"/>
      <c r="H181" s="217"/>
      <c r="I181" s="217"/>
      <c r="J181" s="217"/>
      <c r="K181" s="217"/>
      <c r="L181" s="217"/>
      <c r="M181" s="217"/>
      <c r="N181" s="217"/>
      <c r="O181" s="217"/>
      <c r="P181" s="217"/>
      <c r="Q181" s="217"/>
      <c r="R181" s="217"/>
      <c r="S181" s="217"/>
      <c r="T181" s="217"/>
    </row>
    <row r="182" spans="1:20" s="218" customFormat="1">
      <c r="A182" s="133"/>
      <c r="B182" s="219"/>
      <c r="C182" s="179" t="s">
        <v>107</v>
      </c>
      <c r="D182" s="308"/>
      <c r="E182" s="309"/>
      <c r="F182" s="310"/>
      <c r="G182" s="310"/>
      <c r="H182" s="217"/>
      <c r="I182" s="217"/>
      <c r="J182" s="217"/>
      <c r="K182" s="217"/>
      <c r="L182" s="217"/>
      <c r="M182" s="217"/>
      <c r="N182" s="217"/>
      <c r="O182" s="217"/>
      <c r="P182" s="217"/>
      <c r="Q182" s="217"/>
      <c r="R182" s="217"/>
      <c r="S182" s="217"/>
      <c r="T182" s="217"/>
    </row>
    <row r="183" spans="1:20" s="218" customFormat="1" ht="25.5">
      <c r="A183" s="133"/>
      <c r="B183" s="219"/>
      <c r="C183" s="179" t="s">
        <v>108</v>
      </c>
      <c r="D183" s="308"/>
      <c r="E183" s="309"/>
      <c r="F183" s="310"/>
      <c r="G183" s="310"/>
      <c r="H183" s="217"/>
      <c r="I183" s="217"/>
      <c r="J183" s="217"/>
      <c r="K183" s="217"/>
      <c r="L183" s="217"/>
      <c r="M183" s="217"/>
      <c r="N183" s="217"/>
      <c r="O183" s="217"/>
      <c r="P183" s="217"/>
      <c r="Q183" s="217"/>
      <c r="R183" s="217"/>
      <c r="S183" s="217"/>
      <c r="T183" s="217"/>
    </row>
    <row r="184" spans="1:20" s="218" customFormat="1" ht="25.5">
      <c r="A184" s="133"/>
      <c r="B184" s="219"/>
      <c r="C184" s="179" t="s">
        <v>109</v>
      </c>
      <c r="D184" s="308"/>
      <c r="E184" s="309"/>
      <c r="F184" s="310"/>
      <c r="G184" s="310"/>
      <c r="H184" s="217"/>
      <c r="I184" s="217"/>
      <c r="J184" s="217"/>
      <c r="K184" s="217"/>
      <c r="L184" s="217"/>
      <c r="M184" s="217"/>
      <c r="N184" s="217"/>
      <c r="O184" s="217"/>
      <c r="P184" s="217"/>
      <c r="Q184" s="217"/>
      <c r="R184" s="217"/>
      <c r="S184" s="217"/>
      <c r="T184" s="217"/>
    </row>
    <row r="185" spans="1:20" s="218" customFormat="1">
      <c r="A185" s="133"/>
      <c r="B185" s="219"/>
      <c r="C185" s="179" t="s">
        <v>110</v>
      </c>
      <c r="D185" s="308"/>
      <c r="E185" s="309"/>
      <c r="F185" s="310"/>
      <c r="G185" s="310"/>
      <c r="H185" s="217"/>
      <c r="I185" s="217"/>
      <c r="J185" s="217"/>
      <c r="K185" s="217"/>
      <c r="L185" s="217"/>
      <c r="M185" s="217"/>
      <c r="N185" s="217"/>
      <c r="O185" s="217"/>
      <c r="P185" s="217"/>
      <c r="Q185" s="217"/>
      <c r="R185" s="217"/>
      <c r="S185" s="217"/>
      <c r="T185" s="217"/>
    </row>
    <row r="186" spans="1:20" s="218" customFormat="1">
      <c r="A186" s="133"/>
      <c r="B186" s="219"/>
      <c r="C186" s="179" t="s">
        <v>111</v>
      </c>
      <c r="D186" s="308"/>
      <c r="E186" s="309"/>
      <c r="F186" s="310"/>
      <c r="G186" s="310"/>
      <c r="H186" s="217"/>
      <c r="I186" s="217"/>
      <c r="J186" s="217"/>
      <c r="K186" s="217"/>
      <c r="L186" s="217"/>
      <c r="M186" s="217"/>
      <c r="N186" s="217"/>
      <c r="O186" s="217"/>
      <c r="P186" s="217"/>
      <c r="Q186" s="217"/>
      <c r="R186" s="217"/>
      <c r="S186" s="217"/>
      <c r="T186" s="217"/>
    </row>
    <row r="187" spans="1:20" s="218" customFormat="1">
      <c r="A187" s="133"/>
      <c r="B187" s="219"/>
      <c r="C187" s="179" t="s">
        <v>112</v>
      </c>
      <c r="D187" s="308"/>
      <c r="E187" s="309"/>
      <c r="F187" s="310"/>
      <c r="G187" s="310"/>
      <c r="H187" s="217"/>
      <c r="I187" s="217"/>
      <c r="J187" s="217"/>
      <c r="K187" s="217"/>
      <c r="L187" s="217"/>
      <c r="M187" s="217"/>
      <c r="N187" s="217"/>
      <c r="O187" s="217"/>
      <c r="P187" s="217"/>
      <c r="Q187" s="217"/>
      <c r="R187" s="217"/>
      <c r="S187" s="217"/>
      <c r="T187" s="217"/>
    </row>
    <row r="188" spans="1:20" s="218" customFormat="1">
      <c r="A188" s="133"/>
      <c r="B188" s="219"/>
      <c r="C188" s="179" t="s">
        <v>113</v>
      </c>
      <c r="D188" s="308"/>
      <c r="E188" s="309"/>
      <c r="F188" s="310"/>
      <c r="G188" s="310"/>
      <c r="H188" s="217"/>
      <c r="I188" s="217"/>
      <c r="J188" s="217"/>
      <c r="K188" s="217"/>
      <c r="L188" s="217"/>
      <c r="M188" s="217"/>
      <c r="N188" s="217"/>
      <c r="O188" s="217"/>
      <c r="P188" s="217"/>
      <c r="Q188" s="217"/>
      <c r="R188" s="217"/>
      <c r="S188" s="217"/>
      <c r="T188" s="217"/>
    </row>
    <row r="189" spans="1:20" s="218" customFormat="1">
      <c r="A189" s="133"/>
      <c r="B189" s="219"/>
      <c r="C189" s="179" t="s">
        <v>114</v>
      </c>
      <c r="D189" s="308"/>
      <c r="E189" s="309"/>
      <c r="F189" s="310"/>
      <c r="G189" s="310"/>
      <c r="H189" s="217"/>
      <c r="I189" s="217"/>
      <c r="J189" s="217"/>
      <c r="K189" s="217"/>
      <c r="L189" s="217"/>
      <c r="M189" s="217"/>
      <c r="N189" s="217"/>
      <c r="O189" s="217"/>
      <c r="P189" s="217"/>
      <c r="Q189" s="217"/>
      <c r="R189" s="217"/>
      <c r="S189" s="217"/>
      <c r="T189" s="217"/>
    </row>
    <row r="190" spans="1:20" s="218" customFormat="1">
      <c r="A190" s="133"/>
      <c r="B190" s="219"/>
      <c r="C190" s="179" t="s">
        <v>115</v>
      </c>
      <c r="D190" s="308"/>
      <c r="E190" s="309"/>
      <c r="F190" s="310"/>
      <c r="G190" s="310"/>
      <c r="H190" s="217"/>
      <c r="I190" s="217"/>
      <c r="J190" s="217"/>
      <c r="K190" s="217"/>
      <c r="L190" s="217"/>
      <c r="M190" s="217"/>
      <c r="N190" s="217"/>
      <c r="O190" s="217"/>
      <c r="P190" s="217"/>
      <c r="Q190" s="217"/>
      <c r="R190" s="217"/>
      <c r="S190" s="217"/>
      <c r="T190" s="217"/>
    </row>
    <row r="191" spans="1:20" s="218" customFormat="1">
      <c r="A191" s="133"/>
      <c r="B191" s="219"/>
      <c r="C191" s="178" t="s">
        <v>116</v>
      </c>
      <c r="D191" s="308"/>
      <c r="E191" s="309"/>
      <c r="F191" s="310"/>
      <c r="G191" s="310"/>
      <c r="H191" s="217"/>
      <c r="I191" s="217"/>
      <c r="J191" s="217"/>
      <c r="K191" s="217"/>
      <c r="L191" s="217"/>
      <c r="M191" s="217"/>
      <c r="N191" s="217"/>
      <c r="O191" s="217"/>
      <c r="P191" s="217"/>
      <c r="Q191" s="217"/>
      <c r="R191" s="217"/>
      <c r="S191" s="217"/>
      <c r="T191" s="217"/>
    </row>
    <row r="192" spans="1:20" s="218" customFormat="1">
      <c r="A192" s="133"/>
      <c r="B192" s="219"/>
      <c r="C192" s="179" t="s">
        <v>117</v>
      </c>
      <c r="D192" s="308"/>
      <c r="E192" s="309"/>
      <c r="F192" s="310"/>
      <c r="G192" s="310"/>
      <c r="H192" s="217"/>
      <c r="I192" s="217"/>
      <c r="J192" s="217"/>
      <c r="K192" s="217"/>
      <c r="L192" s="217"/>
      <c r="M192" s="217"/>
      <c r="N192" s="217"/>
      <c r="O192" s="217"/>
      <c r="P192" s="217"/>
      <c r="Q192" s="217"/>
      <c r="R192" s="217"/>
      <c r="S192" s="217"/>
      <c r="T192" s="217"/>
    </row>
    <row r="193" spans="1:20" s="218" customFormat="1" ht="25.5">
      <c r="A193" s="133"/>
      <c r="B193" s="219"/>
      <c r="C193" s="179" t="s">
        <v>118</v>
      </c>
      <c r="D193" s="308"/>
      <c r="E193" s="309"/>
      <c r="F193" s="310"/>
      <c r="G193" s="310"/>
      <c r="H193" s="217"/>
      <c r="I193" s="217"/>
      <c r="J193" s="217"/>
      <c r="K193" s="217"/>
      <c r="L193" s="217"/>
      <c r="M193" s="217"/>
      <c r="N193" s="217"/>
      <c r="O193" s="217"/>
      <c r="P193" s="217"/>
      <c r="Q193" s="217"/>
      <c r="R193" s="217"/>
      <c r="S193" s="217"/>
      <c r="T193" s="217"/>
    </row>
    <row r="194" spans="1:20" s="218" customFormat="1" ht="25.5">
      <c r="A194" s="133"/>
      <c r="B194" s="219"/>
      <c r="C194" s="179" t="s">
        <v>119</v>
      </c>
      <c r="D194" s="308"/>
      <c r="E194" s="309"/>
      <c r="F194" s="310"/>
      <c r="G194" s="310"/>
      <c r="H194" s="217"/>
      <c r="I194" s="217"/>
      <c r="J194" s="217"/>
      <c r="K194" s="217"/>
      <c r="L194" s="217"/>
      <c r="M194" s="217"/>
      <c r="N194" s="217"/>
      <c r="O194" s="217"/>
      <c r="P194" s="217"/>
      <c r="Q194" s="217"/>
      <c r="R194" s="217"/>
      <c r="S194" s="217"/>
      <c r="T194" s="217"/>
    </row>
    <row r="195" spans="1:20" s="218" customFormat="1">
      <c r="A195" s="133"/>
      <c r="B195" s="219"/>
      <c r="C195" s="220"/>
      <c r="D195" s="308"/>
      <c r="E195" s="309"/>
      <c r="F195" s="310"/>
      <c r="G195" s="310"/>
      <c r="H195" s="217"/>
      <c r="I195" s="217"/>
      <c r="J195" s="217"/>
      <c r="K195" s="217"/>
      <c r="L195" s="217"/>
      <c r="M195" s="217"/>
      <c r="N195" s="217"/>
      <c r="O195" s="217"/>
      <c r="P195" s="217"/>
      <c r="Q195" s="217"/>
      <c r="R195" s="217"/>
      <c r="S195" s="217"/>
      <c r="T195" s="217"/>
    </row>
    <row r="196" spans="1:20" s="218" customFormat="1">
      <c r="A196" s="133"/>
      <c r="B196" s="175"/>
      <c r="C196" s="178" t="s">
        <v>120</v>
      </c>
      <c r="D196" s="241"/>
      <c r="E196" s="242"/>
      <c r="F196" s="243"/>
      <c r="G196" s="243"/>
      <c r="H196" s="217"/>
      <c r="I196" s="217"/>
      <c r="J196" s="217"/>
      <c r="K196" s="217"/>
      <c r="L196" s="217"/>
      <c r="M196" s="217"/>
      <c r="N196" s="217"/>
      <c r="O196" s="217"/>
      <c r="P196" s="217"/>
      <c r="Q196" s="217"/>
      <c r="R196" s="217"/>
      <c r="S196" s="217"/>
      <c r="T196" s="217"/>
    </row>
    <row r="197" spans="1:20" s="218" customFormat="1" ht="38.25">
      <c r="A197" s="133" t="s">
        <v>335</v>
      </c>
      <c r="B197" s="175" t="s">
        <v>289</v>
      </c>
      <c r="C197" s="179" t="s">
        <v>194</v>
      </c>
      <c r="D197" s="241" t="s">
        <v>91</v>
      </c>
      <c r="E197" s="242">
        <v>32</v>
      </c>
      <c r="F197" s="243">
        <v>0</v>
      </c>
      <c r="G197" s="229">
        <f>E197*F197</f>
        <v>0</v>
      </c>
      <c r="H197" s="217"/>
      <c r="I197" s="217"/>
      <c r="J197" s="217"/>
      <c r="K197" s="217"/>
      <c r="L197" s="217"/>
      <c r="M197" s="217"/>
      <c r="N197" s="217"/>
      <c r="O197" s="217"/>
      <c r="P197" s="217"/>
      <c r="Q197" s="217"/>
      <c r="R197" s="217"/>
      <c r="S197" s="217"/>
      <c r="T197" s="217"/>
    </row>
    <row r="198" spans="1:20" s="218" customFormat="1">
      <c r="A198" s="133"/>
      <c r="B198" s="175"/>
      <c r="C198" s="178" t="s">
        <v>121</v>
      </c>
      <c r="D198" s="311"/>
      <c r="E198" s="312"/>
      <c r="F198" s="313"/>
      <c r="G198" s="313"/>
      <c r="H198" s="217"/>
      <c r="I198" s="217"/>
      <c r="J198" s="217"/>
      <c r="K198" s="217"/>
      <c r="L198" s="217"/>
      <c r="M198" s="217"/>
      <c r="N198" s="217"/>
      <c r="O198" s="217"/>
      <c r="P198" s="217"/>
      <c r="Q198" s="217"/>
      <c r="R198" s="217"/>
      <c r="S198" s="217"/>
      <c r="T198" s="217"/>
    </row>
    <row r="199" spans="1:20" s="218" customFormat="1" ht="25.5">
      <c r="A199" s="133"/>
      <c r="B199" s="175"/>
      <c r="C199" s="179" t="s">
        <v>122</v>
      </c>
      <c r="D199" s="241"/>
      <c r="E199" s="242"/>
      <c r="F199" s="243"/>
      <c r="G199" s="243"/>
      <c r="H199" s="217"/>
      <c r="I199" s="217"/>
      <c r="J199" s="217"/>
      <c r="K199" s="217"/>
      <c r="L199" s="217"/>
      <c r="M199" s="217"/>
      <c r="N199" s="217"/>
      <c r="O199" s="217"/>
      <c r="P199" s="217"/>
      <c r="Q199" s="217"/>
      <c r="R199" s="217"/>
      <c r="S199" s="217"/>
      <c r="T199" s="217"/>
    </row>
    <row r="200" spans="1:20" s="218" customFormat="1">
      <c r="A200" s="133"/>
      <c r="B200" s="175"/>
      <c r="C200" s="178" t="s">
        <v>123</v>
      </c>
      <c r="D200" s="241"/>
      <c r="E200" s="242"/>
      <c r="F200" s="243"/>
      <c r="G200" s="243"/>
      <c r="H200" s="217"/>
      <c r="I200" s="217"/>
      <c r="J200" s="217"/>
      <c r="K200" s="217"/>
      <c r="L200" s="217"/>
      <c r="M200" s="217"/>
      <c r="N200" s="217"/>
      <c r="O200" s="217"/>
      <c r="P200" s="217"/>
      <c r="Q200" s="217"/>
      <c r="R200" s="217"/>
      <c r="S200" s="217"/>
      <c r="T200" s="217"/>
    </row>
    <row r="201" spans="1:20" s="218" customFormat="1" ht="25.5">
      <c r="A201" s="133"/>
      <c r="B201" s="175"/>
      <c r="C201" s="179" t="s">
        <v>124</v>
      </c>
      <c r="D201" s="241"/>
      <c r="E201" s="242"/>
      <c r="F201" s="243"/>
      <c r="G201" s="243"/>
      <c r="H201" s="217"/>
      <c r="I201" s="217"/>
      <c r="J201" s="217"/>
      <c r="K201" s="217"/>
      <c r="L201" s="217"/>
      <c r="M201" s="217"/>
      <c r="N201" s="217"/>
      <c r="O201" s="217"/>
      <c r="P201" s="217"/>
      <c r="Q201" s="217"/>
      <c r="R201" s="217"/>
      <c r="S201" s="217"/>
      <c r="T201" s="217"/>
    </row>
    <row r="202" spans="1:20" s="218" customFormat="1" ht="25.5">
      <c r="A202" s="133"/>
      <c r="B202" s="175"/>
      <c r="C202" s="179" t="s">
        <v>125</v>
      </c>
      <c r="D202" s="241"/>
      <c r="E202" s="242"/>
      <c r="F202" s="243"/>
      <c r="G202" s="243"/>
      <c r="H202" s="217"/>
      <c r="I202" s="217"/>
      <c r="J202" s="217"/>
      <c r="K202" s="217"/>
      <c r="L202" s="217"/>
      <c r="M202" s="217"/>
      <c r="N202" s="217"/>
      <c r="O202" s="217"/>
      <c r="P202" s="217"/>
      <c r="Q202" s="217"/>
      <c r="R202" s="217"/>
      <c r="S202" s="217"/>
      <c r="T202" s="217"/>
    </row>
    <row r="203" spans="1:20" s="218" customFormat="1">
      <c r="A203" s="133"/>
      <c r="B203" s="219"/>
      <c r="C203" s="221"/>
      <c r="D203" s="308"/>
      <c r="E203" s="309"/>
      <c r="F203" s="310"/>
      <c r="G203" s="310"/>
      <c r="H203" s="217"/>
      <c r="I203" s="217"/>
      <c r="J203" s="217"/>
      <c r="K203" s="217"/>
      <c r="L203" s="217"/>
      <c r="M203" s="217"/>
      <c r="N203" s="217"/>
      <c r="O203" s="217"/>
      <c r="P203" s="217"/>
      <c r="Q203" s="217"/>
      <c r="R203" s="217"/>
      <c r="S203" s="217"/>
      <c r="T203" s="217"/>
    </row>
    <row r="204" spans="1:20" s="218" customFormat="1">
      <c r="A204" s="133"/>
      <c r="B204" s="314"/>
      <c r="C204" s="180" t="s">
        <v>126</v>
      </c>
      <c r="D204" s="315"/>
      <c r="E204" s="316"/>
      <c r="F204" s="317"/>
      <c r="G204" s="317"/>
      <c r="H204" s="217"/>
      <c r="I204" s="217"/>
      <c r="J204" s="217"/>
      <c r="K204" s="217"/>
      <c r="L204" s="217"/>
      <c r="M204" s="217"/>
      <c r="N204" s="217"/>
      <c r="O204" s="217"/>
      <c r="P204" s="217"/>
      <c r="Q204" s="217"/>
      <c r="R204" s="217"/>
      <c r="S204" s="217"/>
      <c r="T204" s="217"/>
    </row>
    <row r="205" spans="1:20" s="218" customFormat="1" ht="25.5">
      <c r="A205" s="133" t="s">
        <v>336</v>
      </c>
      <c r="B205" s="175" t="s">
        <v>290</v>
      </c>
      <c r="C205" s="176" t="s">
        <v>195</v>
      </c>
      <c r="D205" s="241" t="s">
        <v>91</v>
      </c>
      <c r="E205" s="242">
        <v>8</v>
      </c>
      <c r="F205" s="243">
        <v>0</v>
      </c>
      <c r="G205" s="229">
        <f>E205*F205</f>
        <v>0</v>
      </c>
      <c r="H205" s="217"/>
      <c r="I205" s="217"/>
      <c r="J205" s="217"/>
      <c r="K205" s="217"/>
      <c r="L205" s="217"/>
      <c r="M205" s="217"/>
      <c r="N205" s="217"/>
      <c r="O205" s="217"/>
      <c r="P205" s="217"/>
      <c r="Q205" s="217"/>
      <c r="R205" s="217"/>
      <c r="S205" s="217"/>
      <c r="T205" s="217"/>
    </row>
    <row r="206" spans="1:20" s="218" customFormat="1">
      <c r="A206" s="133"/>
      <c r="B206" s="175"/>
      <c r="C206" s="176" t="s">
        <v>127</v>
      </c>
      <c r="D206" s="241"/>
      <c r="E206" s="307"/>
      <c r="F206" s="243"/>
      <c r="G206" s="243"/>
      <c r="H206" s="217"/>
      <c r="I206" s="217"/>
      <c r="J206" s="217"/>
      <c r="K206" s="217"/>
      <c r="L206" s="217"/>
      <c r="M206" s="217"/>
      <c r="N206" s="217"/>
      <c r="O206" s="217"/>
      <c r="P206" s="217"/>
      <c r="Q206" s="217"/>
      <c r="R206" s="217"/>
      <c r="S206" s="217"/>
      <c r="T206" s="217"/>
    </row>
    <row r="207" spans="1:20" s="218" customFormat="1">
      <c r="A207" s="133"/>
      <c r="B207" s="175"/>
      <c r="C207" s="176" t="s">
        <v>128</v>
      </c>
      <c r="D207" s="241"/>
      <c r="E207" s="307"/>
      <c r="F207" s="243"/>
      <c r="G207" s="243"/>
      <c r="H207" s="217"/>
      <c r="I207" s="217"/>
      <c r="J207" s="217"/>
      <c r="K207" s="217"/>
      <c r="L207" s="217"/>
      <c r="M207" s="217"/>
      <c r="N207" s="217"/>
      <c r="O207" s="217"/>
      <c r="P207" s="217"/>
      <c r="Q207" s="217"/>
      <c r="R207" s="217"/>
      <c r="S207" s="217"/>
      <c r="T207" s="217"/>
    </row>
    <row r="208" spans="1:20" s="218" customFormat="1" ht="25.5">
      <c r="A208" s="133"/>
      <c r="B208" s="175"/>
      <c r="C208" s="176" t="s">
        <v>129</v>
      </c>
      <c r="D208" s="241"/>
      <c r="E208" s="307"/>
      <c r="F208" s="243"/>
      <c r="G208" s="243"/>
      <c r="H208" s="217"/>
      <c r="I208" s="217"/>
      <c r="J208" s="217"/>
      <c r="K208" s="217"/>
      <c r="L208" s="217"/>
      <c r="M208" s="217"/>
      <c r="N208" s="217"/>
      <c r="O208" s="217"/>
      <c r="P208" s="217"/>
      <c r="Q208" s="217"/>
      <c r="R208" s="217"/>
      <c r="S208" s="217"/>
      <c r="T208" s="217"/>
    </row>
    <row r="209" spans="1:20" s="218" customFormat="1">
      <c r="A209" s="133"/>
      <c r="B209" s="175"/>
      <c r="C209" s="176" t="s">
        <v>130</v>
      </c>
      <c r="D209" s="241"/>
      <c r="E209" s="307"/>
      <c r="F209" s="243"/>
      <c r="G209" s="243"/>
      <c r="H209" s="217"/>
      <c r="I209" s="217"/>
      <c r="J209" s="217"/>
      <c r="K209" s="217"/>
      <c r="L209" s="217"/>
      <c r="M209" s="217"/>
      <c r="N209" s="217"/>
      <c r="O209" s="217"/>
      <c r="P209" s="217"/>
      <c r="Q209" s="217"/>
      <c r="R209" s="217"/>
      <c r="S209" s="217"/>
      <c r="T209" s="217"/>
    </row>
    <row r="210" spans="1:20" s="142" customFormat="1">
      <c r="A210" s="133"/>
      <c r="B210" s="175"/>
      <c r="C210" s="176"/>
      <c r="D210" s="241"/>
      <c r="E210" s="307"/>
      <c r="F210" s="243"/>
      <c r="G210" s="243"/>
      <c r="H210" s="141"/>
      <c r="I210" s="141"/>
      <c r="J210" s="141"/>
      <c r="K210" s="141"/>
      <c r="L210" s="141"/>
      <c r="M210" s="141"/>
      <c r="N210" s="141"/>
      <c r="O210" s="141"/>
      <c r="P210" s="141"/>
      <c r="Q210" s="141"/>
      <c r="R210" s="141"/>
      <c r="S210" s="141"/>
      <c r="T210" s="141"/>
    </row>
    <row r="211" spans="1:20" s="142" customFormat="1">
      <c r="A211" s="133"/>
      <c r="B211" s="181" t="s">
        <v>131</v>
      </c>
      <c r="C211" s="182"/>
      <c r="D211" s="301"/>
      <c r="E211" s="305"/>
      <c r="F211" s="318"/>
      <c r="G211" s="302">
        <f>SUM(G163:G209)</f>
        <v>0</v>
      </c>
      <c r="H211" s="141"/>
      <c r="I211" s="141"/>
      <c r="J211" s="141"/>
      <c r="K211" s="141"/>
      <c r="L211" s="141"/>
      <c r="M211" s="141"/>
      <c r="N211" s="141"/>
      <c r="O211" s="141"/>
      <c r="P211" s="141"/>
      <c r="Q211" s="141"/>
      <c r="R211" s="141"/>
      <c r="S211" s="141"/>
      <c r="T211" s="141"/>
    </row>
    <row r="212" spans="1:20" s="142" customFormat="1">
      <c r="A212" s="133"/>
      <c r="B212" s="143"/>
      <c r="C212" s="143"/>
      <c r="D212" s="143"/>
      <c r="E212" s="143"/>
      <c r="F212" s="143"/>
      <c r="G212" s="143"/>
      <c r="H212" s="141"/>
      <c r="I212" s="141"/>
      <c r="J212" s="141"/>
      <c r="K212" s="141"/>
      <c r="L212" s="141"/>
      <c r="M212" s="141"/>
      <c r="N212" s="141"/>
      <c r="O212" s="141"/>
      <c r="P212" s="141"/>
      <c r="Q212" s="141"/>
      <c r="R212" s="141"/>
      <c r="S212" s="141"/>
      <c r="T212" s="141"/>
    </row>
    <row r="213" spans="1:20" s="142" customFormat="1">
      <c r="A213" s="184"/>
      <c r="B213" s="141"/>
      <c r="C213" s="141"/>
      <c r="D213" s="141"/>
      <c r="E213" s="141"/>
      <c r="F213" s="141"/>
      <c r="G213" s="141"/>
      <c r="H213" s="141"/>
      <c r="I213" s="141"/>
      <c r="J213" s="141"/>
      <c r="K213" s="141"/>
      <c r="L213" s="141"/>
      <c r="M213" s="141"/>
      <c r="N213" s="141"/>
      <c r="O213" s="141"/>
      <c r="P213" s="141"/>
      <c r="Q213" s="141"/>
      <c r="R213" s="141"/>
      <c r="S213" s="141"/>
      <c r="T213" s="141"/>
    </row>
    <row r="214" spans="1:20" s="130" customFormat="1">
      <c r="A214" s="151"/>
      <c r="B214" s="141"/>
      <c r="C214" s="141"/>
      <c r="D214" s="141"/>
      <c r="E214" s="141"/>
      <c r="F214" s="141"/>
      <c r="G214" s="141"/>
    </row>
    <row r="215" spans="1:20">
      <c r="A215" s="151"/>
      <c r="B215" s="139"/>
      <c r="C215" s="152" t="s">
        <v>75</v>
      </c>
      <c r="D215" s="319"/>
      <c r="E215" s="320"/>
      <c r="F215" s="321"/>
      <c r="G215" s="129"/>
    </row>
    <row r="216" spans="1:20">
      <c r="A216" s="151"/>
      <c r="B216" s="153"/>
      <c r="C216" s="154" t="s">
        <v>54</v>
      </c>
      <c r="D216" s="322"/>
      <c r="E216" s="323"/>
      <c r="F216" s="324"/>
      <c r="G216" s="325">
        <f>SUM(G54,G102,G136)</f>
        <v>0</v>
      </c>
    </row>
    <row r="217" spans="1:20">
      <c r="A217" s="151"/>
      <c r="B217" s="153"/>
      <c r="C217" s="154" t="s">
        <v>0</v>
      </c>
      <c r="D217" s="322"/>
      <c r="E217" s="323"/>
      <c r="F217" s="324"/>
      <c r="G217" s="325">
        <f>SUM(G62,G104,G144)</f>
        <v>0</v>
      </c>
    </row>
    <row r="218" spans="1:20">
      <c r="A218" s="151"/>
      <c r="B218" s="153"/>
      <c r="C218" s="154" t="s">
        <v>291</v>
      </c>
      <c r="D218" s="322"/>
      <c r="E218" s="323"/>
      <c r="F218" s="324"/>
      <c r="G218" s="325">
        <f>SUM(G150)</f>
        <v>0</v>
      </c>
    </row>
    <row r="219" spans="1:20">
      <c r="A219" s="151"/>
      <c r="B219" s="153"/>
      <c r="C219" s="154" t="s">
        <v>55</v>
      </c>
      <c r="D219" s="322"/>
      <c r="E219" s="323"/>
      <c r="F219" s="324"/>
      <c r="G219" s="325">
        <f>SUM(G56:G60,G138:G142)</f>
        <v>0</v>
      </c>
    </row>
    <row r="220" spans="1:20">
      <c r="A220" s="151"/>
      <c r="B220" s="153"/>
      <c r="C220" s="235" t="s">
        <v>142</v>
      </c>
      <c r="D220" s="322"/>
      <c r="E220" s="323"/>
      <c r="F220" s="324"/>
      <c r="G220" s="325">
        <f>G159</f>
        <v>0</v>
      </c>
    </row>
    <row r="221" spans="1:20">
      <c r="A221" s="151"/>
      <c r="B221" s="153"/>
      <c r="C221" s="235" t="s">
        <v>143</v>
      </c>
      <c r="D221" s="322"/>
      <c r="E221" s="323"/>
      <c r="F221" s="324"/>
      <c r="G221" s="325">
        <f>G211</f>
        <v>0</v>
      </c>
    </row>
    <row r="222" spans="1:20" s="130" customFormat="1">
      <c r="A222" s="155"/>
      <c r="B222" s="129"/>
      <c r="C222" s="152" t="s">
        <v>76</v>
      </c>
      <c r="D222" s="152"/>
      <c r="E222" s="152"/>
      <c r="F222" s="152"/>
      <c r="G222" s="326">
        <f>SUM(G216:G221)</f>
        <v>0</v>
      </c>
      <c r="H222" s="129"/>
      <c r="I222" s="129"/>
      <c r="J222" s="129"/>
      <c r="K222" s="129"/>
      <c r="L222" s="129"/>
      <c r="M222" s="129"/>
      <c r="N222" s="129"/>
      <c r="O222" s="129"/>
      <c r="P222" s="129"/>
      <c r="Q222" s="129"/>
      <c r="R222" s="129"/>
      <c r="S222" s="129"/>
      <c r="T222" s="129"/>
    </row>
    <row r="223" spans="1:20" s="130" customFormat="1">
      <c r="A223" s="155"/>
      <c r="B223" s="129"/>
      <c r="C223" s="156"/>
      <c r="D223" s="207"/>
      <c r="E223" s="206"/>
      <c r="F223" s="202"/>
      <c r="G223" s="203"/>
      <c r="H223" s="129"/>
      <c r="I223" s="129"/>
      <c r="J223" s="129"/>
      <c r="K223" s="129"/>
      <c r="L223" s="129"/>
      <c r="M223" s="129"/>
      <c r="N223" s="129"/>
      <c r="O223" s="129"/>
      <c r="P223" s="129"/>
      <c r="Q223" s="129"/>
      <c r="R223" s="129"/>
      <c r="S223" s="129"/>
      <c r="T223" s="129"/>
    </row>
    <row r="224" spans="1:20" s="130" customFormat="1">
      <c r="A224" s="155"/>
      <c r="B224" s="129"/>
      <c r="C224" s="156"/>
      <c r="D224" s="207"/>
      <c r="E224" s="206"/>
      <c r="F224" s="202"/>
      <c r="G224" s="203"/>
      <c r="H224" s="129"/>
      <c r="I224" s="129"/>
      <c r="J224" s="129"/>
      <c r="K224" s="129"/>
      <c r="L224" s="129"/>
      <c r="M224" s="129"/>
      <c r="N224" s="129"/>
      <c r="O224" s="129"/>
      <c r="P224" s="129"/>
      <c r="Q224" s="129"/>
      <c r="R224" s="129"/>
      <c r="S224" s="129"/>
      <c r="T224" s="129"/>
    </row>
    <row r="225" spans="1:20" s="130" customFormat="1">
      <c r="A225" s="155"/>
      <c r="B225" s="129"/>
      <c r="C225" s="156"/>
      <c r="D225" s="207"/>
      <c r="E225" s="206"/>
      <c r="F225" s="202"/>
      <c r="G225" s="203"/>
      <c r="H225" s="129"/>
      <c r="I225" s="129"/>
      <c r="J225" s="129"/>
      <c r="K225" s="129"/>
      <c r="L225" s="129"/>
      <c r="M225" s="129"/>
      <c r="N225" s="129"/>
      <c r="O225" s="129"/>
      <c r="P225" s="129"/>
      <c r="Q225" s="129"/>
      <c r="R225" s="129"/>
      <c r="S225" s="129"/>
      <c r="T225" s="129"/>
    </row>
    <row r="226" spans="1:20" ht="13.5" customHeight="1">
      <c r="A226" s="151"/>
      <c r="B226" s="153"/>
      <c r="C226" s="157"/>
      <c r="D226" s="204"/>
      <c r="E226" s="192"/>
      <c r="F226" s="205"/>
      <c r="G226" s="208"/>
    </row>
    <row r="227" spans="1:20">
      <c r="A227" s="151"/>
      <c r="B227" s="342" t="s">
        <v>196</v>
      </c>
      <c r="C227" s="156"/>
      <c r="D227" s="191"/>
      <c r="E227" s="192"/>
      <c r="F227" s="205"/>
      <c r="G227" s="208"/>
    </row>
    <row r="228" spans="1:20">
      <c r="A228" s="151"/>
      <c r="B228" s="153"/>
      <c r="C228" s="156"/>
      <c r="D228" s="191"/>
      <c r="E228" s="192"/>
      <c r="F228" s="205"/>
      <c r="G228" s="208"/>
    </row>
    <row r="229" spans="1:20">
      <c r="D229" s="209"/>
    </row>
    <row r="230" spans="1:20">
      <c r="C230" s="96"/>
      <c r="D230" s="209"/>
    </row>
  </sheetData>
  <mergeCells count="7">
    <mergeCell ref="B150:C150"/>
    <mergeCell ref="B104:C104"/>
    <mergeCell ref="B4:E4"/>
    <mergeCell ref="B1:G1"/>
    <mergeCell ref="F4:G4"/>
    <mergeCell ref="B3:E3"/>
    <mergeCell ref="B144:C144"/>
  </mergeCells>
  <phoneticPr fontId="19" type="noConversion"/>
  <pageMargins left="0.78740157480314965" right="0.19685039370078741" top="0.78740157480314965" bottom="0.39370078740157483" header="0.31496062992125984" footer="0"/>
  <pageSetup paperSize="9" firstPageNumber="4" orientation="portrait" useFirstPageNumber="1" horizontalDpi="1200" verticalDpi="1200" r:id="rId1"/>
  <headerFooter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27</vt:i4>
      </vt:variant>
    </vt:vector>
  </HeadingPairs>
  <TitlesOfParts>
    <vt:vector size="30" baseType="lpstr">
      <vt:lpstr>Krycí list</vt:lpstr>
      <vt:lpstr>Rekapitulace</vt:lpstr>
      <vt:lpstr>Položky</vt:lpstr>
      <vt:lpstr>cisloobjektu</vt:lpstr>
      <vt:lpstr>cislostavby</vt:lpstr>
      <vt:lpstr>Datum</vt:lpstr>
      <vt:lpstr>Dodavka</vt:lpstr>
      <vt:lpstr>HSV</vt:lpstr>
      <vt:lpstr>HZS</vt:lpstr>
      <vt:lpstr>JKSO</vt:lpstr>
      <vt:lpstr>MJ</vt:lpstr>
      <vt:lpstr>Mont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Šoukal</dc:creator>
  <cp:lastModifiedBy>Petr Tomický</cp:lastModifiedBy>
  <cp:lastPrinted>2020-03-18T11:31:04Z</cp:lastPrinted>
  <dcterms:created xsi:type="dcterms:W3CDTF">2010-05-31T14:47:38Z</dcterms:created>
  <dcterms:modified xsi:type="dcterms:W3CDTF">2020-04-06T16:16:45Z</dcterms:modified>
</cp:coreProperties>
</file>